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realworldventures-my.sharepoint.com/personal/kara_rwventures_biz/Documents/Documents/Implementation Process/Examples/Locking Cells ROW-S/"/>
    </mc:Choice>
  </mc:AlternateContent>
  <xr:revisionPtr revIDLastSave="433" documentId="8_{A06C222A-4007-4D8E-B238-D26E37C4D00B}" xr6:coauthVersionLast="47" xr6:coauthVersionMax="47" xr10:uidLastSave="{741D86EC-4C55-4179-B843-47D8E8C8B5DF}"/>
  <bookViews>
    <workbookView xWindow="-28920" yWindow="-120" windowWidth="29040" windowHeight="15840" xr2:uid="{00000000-000D-0000-FFFF-FFFF00000000}"/>
  </bookViews>
  <sheets>
    <sheet name="Instructions" sheetId="11" r:id="rId1"/>
    <sheet name="MeritBonus" sheetId="1" r:id="rId2"/>
    <sheet name="Data" sheetId="8" r:id="rId3"/>
  </sheets>
  <definedNames>
    <definedName name="_xlnm._FilterDatabase" localSheetId="1" hidden="1">MeritBonus!$A$6:$BL$220</definedName>
    <definedName name="DepartmentName">Data!$C$7:$C$14</definedName>
    <definedName name="LocationList">Data!$D$2:$D$15</definedName>
    <definedName name="ManagerList">Data!$B$2:$B$25</definedName>
    <definedName name="N2N3Mapping">#REF!</definedName>
    <definedName name="PositionList">Data!$E$2:$E$25</definedName>
    <definedName name="RatingsList">Data!$A$2:$A$4</definedName>
    <definedName name="RegionList">Data!$C$2:$C$10</definedName>
    <definedName name="ssDepList">Data!$E$7:$F$126</definedName>
    <definedName name="StatusList">Data!$F$2:$F$8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7" i="1" l="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7" i="1"/>
  <c r="B12" i="1" l="1"/>
  <c r="B211" i="1"/>
  <c r="B220" i="1"/>
  <c r="Y220" i="1"/>
  <c r="U220" i="1"/>
  <c r="V220" i="1" s="1"/>
  <c r="X220" i="1" s="1"/>
  <c r="T220" i="1"/>
  <c r="S220" i="1"/>
  <c r="H220" i="1"/>
  <c r="D220" i="1"/>
  <c r="A220" i="1"/>
  <c r="Y219" i="1"/>
  <c r="U219" i="1"/>
  <c r="V219" i="1" s="1"/>
  <c r="X219" i="1" s="1"/>
  <c r="T219" i="1"/>
  <c r="S219" i="1"/>
  <c r="H219" i="1"/>
  <c r="D219" i="1"/>
  <c r="B219" i="1" s="1"/>
  <c r="A219" i="1"/>
  <c r="Y218" i="1"/>
  <c r="U218" i="1"/>
  <c r="V218" i="1" s="1"/>
  <c r="X218" i="1" s="1"/>
  <c r="T218" i="1"/>
  <c r="S218" i="1"/>
  <c r="H218" i="1"/>
  <c r="D218" i="1"/>
  <c r="B218" i="1" s="1"/>
  <c r="A218" i="1"/>
  <c r="Y217" i="1"/>
  <c r="U217" i="1"/>
  <c r="V217" i="1" s="1"/>
  <c r="X217" i="1" s="1"/>
  <c r="T217" i="1"/>
  <c r="S217" i="1"/>
  <c r="H217" i="1"/>
  <c r="D217" i="1"/>
  <c r="B217" i="1" s="1"/>
  <c r="A217" i="1"/>
  <c r="Y216" i="1"/>
  <c r="U216" i="1"/>
  <c r="V216" i="1" s="1"/>
  <c r="X216" i="1" s="1"/>
  <c r="T216" i="1"/>
  <c r="S216" i="1"/>
  <c r="H216" i="1"/>
  <c r="D216" i="1"/>
  <c r="B216" i="1" s="1"/>
  <c r="A216" i="1"/>
  <c r="Y215" i="1"/>
  <c r="U215" i="1"/>
  <c r="V215" i="1" s="1"/>
  <c r="X215" i="1" s="1"/>
  <c r="T215" i="1"/>
  <c r="S215" i="1"/>
  <c r="H215" i="1"/>
  <c r="D215" i="1"/>
  <c r="B215" i="1" s="1"/>
  <c r="A215" i="1"/>
  <c r="Y214" i="1"/>
  <c r="U214" i="1"/>
  <c r="V214" i="1" s="1"/>
  <c r="X214" i="1" s="1"/>
  <c r="T214" i="1"/>
  <c r="S214" i="1"/>
  <c r="H214" i="1"/>
  <c r="D214" i="1"/>
  <c r="B214" i="1" s="1"/>
  <c r="A214" i="1"/>
  <c r="Y213" i="1"/>
  <c r="U213" i="1"/>
  <c r="V213" i="1" s="1"/>
  <c r="X213" i="1" s="1"/>
  <c r="T213" i="1"/>
  <c r="S213" i="1"/>
  <c r="H213" i="1"/>
  <c r="D213" i="1"/>
  <c r="B213" i="1" s="1"/>
  <c r="A213" i="1"/>
  <c r="Y212" i="1"/>
  <c r="U212" i="1"/>
  <c r="V212" i="1" s="1"/>
  <c r="X212" i="1" s="1"/>
  <c r="T212" i="1"/>
  <c r="S212" i="1"/>
  <c r="H212" i="1"/>
  <c r="D212" i="1"/>
  <c r="B212" i="1" s="1"/>
  <c r="A212" i="1"/>
  <c r="Y211" i="1"/>
  <c r="U211" i="1"/>
  <c r="V211" i="1" s="1"/>
  <c r="X211" i="1" s="1"/>
  <c r="T211" i="1"/>
  <c r="S211" i="1"/>
  <c r="H211" i="1"/>
  <c r="D211" i="1"/>
  <c r="A211" i="1"/>
  <c r="Y210" i="1"/>
  <c r="U210" i="1"/>
  <c r="V210" i="1" s="1"/>
  <c r="X210" i="1" s="1"/>
  <c r="T210" i="1"/>
  <c r="S210" i="1"/>
  <c r="H210" i="1"/>
  <c r="D210" i="1"/>
  <c r="B210" i="1" s="1"/>
  <c r="A210" i="1"/>
  <c r="Y209" i="1"/>
  <c r="U209" i="1"/>
  <c r="V209" i="1" s="1"/>
  <c r="X209" i="1" s="1"/>
  <c r="T209" i="1"/>
  <c r="S209" i="1"/>
  <c r="H209" i="1"/>
  <c r="D209" i="1"/>
  <c r="B209" i="1" s="1"/>
  <c r="A209" i="1"/>
  <c r="Y208" i="1"/>
  <c r="U208" i="1"/>
  <c r="V208" i="1" s="1"/>
  <c r="X208" i="1" s="1"/>
  <c r="T208" i="1"/>
  <c r="S208" i="1"/>
  <c r="H208" i="1"/>
  <c r="D208" i="1"/>
  <c r="B208" i="1" s="1"/>
  <c r="A208" i="1"/>
  <c r="Y207" i="1"/>
  <c r="U207" i="1"/>
  <c r="V207" i="1" s="1"/>
  <c r="X207" i="1" s="1"/>
  <c r="T207" i="1"/>
  <c r="S207" i="1"/>
  <c r="H207" i="1"/>
  <c r="D207" i="1"/>
  <c r="B207" i="1" s="1"/>
  <c r="A207" i="1"/>
  <c r="Y206" i="1"/>
  <c r="U206" i="1"/>
  <c r="V206" i="1" s="1"/>
  <c r="X206" i="1" s="1"/>
  <c r="T206" i="1"/>
  <c r="S206" i="1"/>
  <c r="H206" i="1"/>
  <c r="D206" i="1"/>
  <c r="B206" i="1" s="1"/>
  <c r="A206" i="1"/>
  <c r="Y205" i="1"/>
  <c r="U205" i="1"/>
  <c r="V205" i="1" s="1"/>
  <c r="X205" i="1" s="1"/>
  <c r="T205" i="1"/>
  <c r="S205" i="1"/>
  <c r="H205" i="1"/>
  <c r="D205" i="1"/>
  <c r="B205" i="1" s="1"/>
  <c r="A205" i="1"/>
  <c r="Y204" i="1"/>
  <c r="U204" i="1"/>
  <c r="V204" i="1" s="1"/>
  <c r="X204" i="1" s="1"/>
  <c r="T204" i="1"/>
  <c r="S204" i="1"/>
  <c r="H204" i="1"/>
  <c r="D204" i="1"/>
  <c r="B204" i="1" s="1"/>
  <c r="A204" i="1"/>
  <c r="Y203" i="1"/>
  <c r="U203" i="1"/>
  <c r="V203" i="1" s="1"/>
  <c r="X203" i="1" s="1"/>
  <c r="T203" i="1"/>
  <c r="S203" i="1"/>
  <c r="H203" i="1"/>
  <c r="D203" i="1"/>
  <c r="B203" i="1" s="1"/>
  <c r="A203" i="1"/>
  <c r="Y202" i="1"/>
  <c r="U202" i="1"/>
  <c r="V202" i="1" s="1"/>
  <c r="X202" i="1" s="1"/>
  <c r="T202" i="1"/>
  <c r="S202" i="1"/>
  <c r="H202" i="1"/>
  <c r="D202" i="1"/>
  <c r="B202" i="1" s="1"/>
  <c r="A202" i="1"/>
  <c r="Y201" i="1"/>
  <c r="U201" i="1"/>
  <c r="V201" i="1" s="1"/>
  <c r="X201" i="1" s="1"/>
  <c r="T201" i="1"/>
  <c r="S201" i="1"/>
  <c r="H201" i="1"/>
  <c r="D201" i="1"/>
  <c r="B201" i="1" s="1"/>
  <c r="A201" i="1"/>
  <c r="Y200" i="1"/>
  <c r="U200" i="1"/>
  <c r="V200" i="1" s="1"/>
  <c r="X200" i="1" s="1"/>
  <c r="T200" i="1"/>
  <c r="S200" i="1"/>
  <c r="H200" i="1"/>
  <c r="D200" i="1"/>
  <c r="B200" i="1" s="1"/>
  <c r="A200" i="1"/>
  <c r="Y199" i="1"/>
  <c r="U199" i="1"/>
  <c r="V199" i="1" s="1"/>
  <c r="X199" i="1" s="1"/>
  <c r="T199" i="1"/>
  <c r="S199" i="1"/>
  <c r="H199" i="1"/>
  <c r="D199" i="1"/>
  <c r="B199" i="1" s="1"/>
  <c r="A199" i="1"/>
  <c r="Y198" i="1"/>
  <c r="U198" i="1"/>
  <c r="V198" i="1" s="1"/>
  <c r="X198" i="1" s="1"/>
  <c r="T198" i="1"/>
  <c r="S198" i="1"/>
  <c r="H198" i="1"/>
  <c r="D198" i="1"/>
  <c r="B198" i="1" s="1"/>
  <c r="A198" i="1"/>
  <c r="Y197" i="1"/>
  <c r="U197" i="1"/>
  <c r="V197" i="1" s="1"/>
  <c r="X197" i="1" s="1"/>
  <c r="T197" i="1"/>
  <c r="S197" i="1"/>
  <c r="H197" i="1"/>
  <c r="D197" i="1"/>
  <c r="B197" i="1" s="1"/>
  <c r="A197" i="1"/>
  <c r="Y196" i="1"/>
  <c r="U196" i="1"/>
  <c r="V196" i="1" s="1"/>
  <c r="X196" i="1" s="1"/>
  <c r="T196" i="1"/>
  <c r="S196" i="1"/>
  <c r="H196" i="1"/>
  <c r="D196" i="1"/>
  <c r="B196" i="1" s="1"/>
  <c r="A196" i="1"/>
  <c r="Y195" i="1"/>
  <c r="U195" i="1"/>
  <c r="V195" i="1" s="1"/>
  <c r="X195" i="1" s="1"/>
  <c r="T195" i="1"/>
  <c r="S195" i="1"/>
  <c r="H195" i="1"/>
  <c r="D195" i="1"/>
  <c r="B195" i="1" s="1"/>
  <c r="A195" i="1"/>
  <c r="Y194" i="1"/>
  <c r="U194" i="1"/>
  <c r="V194" i="1" s="1"/>
  <c r="X194" i="1" s="1"/>
  <c r="T194" i="1"/>
  <c r="S194" i="1"/>
  <c r="H194" i="1"/>
  <c r="D194" i="1"/>
  <c r="B194" i="1" s="1"/>
  <c r="A194" i="1"/>
  <c r="Y193" i="1"/>
  <c r="U193" i="1"/>
  <c r="V193" i="1" s="1"/>
  <c r="X193" i="1" s="1"/>
  <c r="T193" i="1"/>
  <c r="S193" i="1"/>
  <c r="H193" i="1"/>
  <c r="D193" i="1"/>
  <c r="B193" i="1" s="1"/>
  <c r="A193" i="1"/>
  <c r="Y192" i="1"/>
  <c r="U192" i="1"/>
  <c r="V192" i="1" s="1"/>
  <c r="X192" i="1" s="1"/>
  <c r="T192" i="1"/>
  <c r="S192" i="1"/>
  <c r="H192" i="1"/>
  <c r="D192" i="1"/>
  <c r="B192" i="1" s="1"/>
  <c r="A192" i="1"/>
  <c r="Y191" i="1"/>
  <c r="U191" i="1"/>
  <c r="V191" i="1" s="1"/>
  <c r="X191" i="1" s="1"/>
  <c r="T191" i="1"/>
  <c r="S191" i="1"/>
  <c r="H191" i="1"/>
  <c r="D191" i="1"/>
  <c r="B191" i="1" s="1"/>
  <c r="A191" i="1"/>
  <c r="Y190" i="1"/>
  <c r="U190" i="1"/>
  <c r="V190" i="1" s="1"/>
  <c r="X190" i="1" s="1"/>
  <c r="T190" i="1"/>
  <c r="S190" i="1"/>
  <c r="H190" i="1"/>
  <c r="D190" i="1"/>
  <c r="B190" i="1" s="1"/>
  <c r="A190" i="1"/>
  <c r="Y189" i="1"/>
  <c r="U189" i="1"/>
  <c r="V189" i="1" s="1"/>
  <c r="X189" i="1" s="1"/>
  <c r="T189" i="1"/>
  <c r="S189" i="1"/>
  <c r="H189" i="1"/>
  <c r="D189" i="1"/>
  <c r="B189" i="1" s="1"/>
  <c r="A189" i="1"/>
  <c r="Y188" i="1"/>
  <c r="U188" i="1"/>
  <c r="V188" i="1" s="1"/>
  <c r="X188" i="1" s="1"/>
  <c r="T188" i="1"/>
  <c r="S188" i="1"/>
  <c r="H188" i="1"/>
  <c r="D188" i="1"/>
  <c r="B188" i="1" s="1"/>
  <c r="A188" i="1"/>
  <c r="Y187" i="1"/>
  <c r="U187" i="1"/>
  <c r="V187" i="1" s="1"/>
  <c r="X187" i="1" s="1"/>
  <c r="T187" i="1"/>
  <c r="S187" i="1"/>
  <c r="H187" i="1"/>
  <c r="D187" i="1"/>
  <c r="B187" i="1" s="1"/>
  <c r="A187" i="1"/>
  <c r="Y186" i="1"/>
  <c r="U186" i="1"/>
  <c r="V186" i="1" s="1"/>
  <c r="X186" i="1" s="1"/>
  <c r="T186" i="1"/>
  <c r="S186" i="1"/>
  <c r="H186" i="1"/>
  <c r="D186" i="1"/>
  <c r="B186" i="1" s="1"/>
  <c r="A186" i="1"/>
  <c r="Y185" i="1"/>
  <c r="U185" i="1"/>
  <c r="V185" i="1" s="1"/>
  <c r="X185" i="1" s="1"/>
  <c r="T185" i="1"/>
  <c r="S185" i="1"/>
  <c r="H185" i="1"/>
  <c r="D185" i="1"/>
  <c r="B185" i="1" s="1"/>
  <c r="A185" i="1"/>
  <c r="Y184" i="1"/>
  <c r="U184" i="1"/>
  <c r="V184" i="1" s="1"/>
  <c r="X184" i="1" s="1"/>
  <c r="T184" i="1"/>
  <c r="S184" i="1"/>
  <c r="H184" i="1"/>
  <c r="D184" i="1"/>
  <c r="B184" i="1" s="1"/>
  <c r="A184" i="1"/>
  <c r="Y183" i="1"/>
  <c r="U183" i="1"/>
  <c r="V183" i="1" s="1"/>
  <c r="X183" i="1" s="1"/>
  <c r="T183" i="1"/>
  <c r="S183" i="1"/>
  <c r="H183" i="1"/>
  <c r="D183" i="1"/>
  <c r="B183" i="1" s="1"/>
  <c r="A183" i="1"/>
  <c r="Y182" i="1"/>
  <c r="U182" i="1"/>
  <c r="V182" i="1" s="1"/>
  <c r="X182" i="1" s="1"/>
  <c r="T182" i="1"/>
  <c r="S182" i="1"/>
  <c r="H182" i="1"/>
  <c r="D182" i="1"/>
  <c r="B182" i="1" s="1"/>
  <c r="A182" i="1"/>
  <c r="Y181" i="1"/>
  <c r="U181" i="1"/>
  <c r="V181" i="1" s="1"/>
  <c r="X181" i="1" s="1"/>
  <c r="T181" i="1"/>
  <c r="S181" i="1"/>
  <c r="H181" i="1"/>
  <c r="D181" i="1"/>
  <c r="B181" i="1" s="1"/>
  <c r="A181" i="1"/>
  <c r="Y180" i="1"/>
  <c r="U180" i="1"/>
  <c r="V180" i="1" s="1"/>
  <c r="X180" i="1" s="1"/>
  <c r="T180" i="1"/>
  <c r="S180" i="1"/>
  <c r="H180" i="1"/>
  <c r="D180" i="1"/>
  <c r="B180" i="1" s="1"/>
  <c r="A180" i="1"/>
  <c r="Y179" i="1"/>
  <c r="U179" i="1"/>
  <c r="V179" i="1" s="1"/>
  <c r="X179" i="1" s="1"/>
  <c r="T179" i="1"/>
  <c r="S179" i="1"/>
  <c r="H179" i="1"/>
  <c r="D179" i="1"/>
  <c r="B179" i="1" s="1"/>
  <c r="A179" i="1"/>
  <c r="Y178" i="1"/>
  <c r="U178" i="1"/>
  <c r="V178" i="1" s="1"/>
  <c r="X178" i="1" s="1"/>
  <c r="T178" i="1"/>
  <c r="S178" i="1"/>
  <c r="H178" i="1"/>
  <c r="D178" i="1"/>
  <c r="B178" i="1" s="1"/>
  <c r="A178" i="1"/>
  <c r="Y177" i="1"/>
  <c r="U177" i="1"/>
  <c r="V177" i="1" s="1"/>
  <c r="X177" i="1" s="1"/>
  <c r="T177" i="1"/>
  <c r="S177" i="1"/>
  <c r="H177" i="1"/>
  <c r="D177" i="1"/>
  <c r="B177" i="1" s="1"/>
  <c r="A177" i="1"/>
  <c r="Y176" i="1"/>
  <c r="U176" i="1"/>
  <c r="V176" i="1" s="1"/>
  <c r="X176" i="1" s="1"/>
  <c r="T176" i="1"/>
  <c r="S176" i="1"/>
  <c r="H176" i="1"/>
  <c r="D176" i="1"/>
  <c r="B176" i="1" s="1"/>
  <c r="A176" i="1"/>
  <c r="Y175" i="1"/>
  <c r="U175" i="1"/>
  <c r="V175" i="1" s="1"/>
  <c r="X175" i="1" s="1"/>
  <c r="T175" i="1"/>
  <c r="S175" i="1"/>
  <c r="H175" i="1"/>
  <c r="D175" i="1"/>
  <c r="B175" i="1" s="1"/>
  <c r="A175" i="1"/>
  <c r="Y174" i="1"/>
  <c r="U174" i="1"/>
  <c r="V174" i="1" s="1"/>
  <c r="X174" i="1" s="1"/>
  <c r="T174" i="1"/>
  <c r="S174" i="1"/>
  <c r="H174" i="1"/>
  <c r="D174" i="1"/>
  <c r="B174" i="1" s="1"/>
  <c r="A174" i="1"/>
  <c r="Y173" i="1"/>
  <c r="U173" i="1"/>
  <c r="V173" i="1" s="1"/>
  <c r="X173" i="1" s="1"/>
  <c r="T173" i="1"/>
  <c r="S173" i="1"/>
  <c r="H173" i="1"/>
  <c r="D173" i="1"/>
  <c r="B173" i="1" s="1"/>
  <c r="A173" i="1"/>
  <c r="Y172" i="1"/>
  <c r="U172" i="1"/>
  <c r="V172" i="1" s="1"/>
  <c r="X172" i="1" s="1"/>
  <c r="T172" i="1"/>
  <c r="S172" i="1"/>
  <c r="H172" i="1"/>
  <c r="D172" i="1"/>
  <c r="B172" i="1" s="1"/>
  <c r="A172" i="1"/>
  <c r="Y171" i="1"/>
  <c r="U171" i="1"/>
  <c r="V171" i="1" s="1"/>
  <c r="X171" i="1" s="1"/>
  <c r="T171" i="1"/>
  <c r="S171" i="1"/>
  <c r="H171" i="1"/>
  <c r="D171" i="1"/>
  <c r="B171" i="1" s="1"/>
  <c r="A171" i="1"/>
  <c r="Y170" i="1"/>
  <c r="U170" i="1"/>
  <c r="V170" i="1" s="1"/>
  <c r="X170" i="1" s="1"/>
  <c r="T170" i="1"/>
  <c r="S170" i="1"/>
  <c r="H170" i="1"/>
  <c r="D170" i="1"/>
  <c r="B170" i="1" s="1"/>
  <c r="A170" i="1"/>
  <c r="Y169" i="1"/>
  <c r="U169" i="1"/>
  <c r="V169" i="1" s="1"/>
  <c r="X169" i="1" s="1"/>
  <c r="T169" i="1"/>
  <c r="S169" i="1"/>
  <c r="H169" i="1"/>
  <c r="D169" i="1"/>
  <c r="B169" i="1" s="1"/>
  <c r="A169" i="1"/>
  <c r="Y168" i="1"/>
  <c r="U168" i="1"/>
  <c r="V168" i="1" s="1"/>
  <c r="X168" i="1" s="1"/>
  <c r="T168" i="1"/>
  <c r="S168" i="1"/>
  <c r="H168" i="1"/>
  <c r="D168" i="1"/>
  <c r="B168" i="1" s="1"/>
  <c r="A168" i="1"/>
  <c r="Y167" i="1"/>
  <c r="U167" i="1"/>
  <c r="V167" i="1" s="1"/>
  <c r="X167" i="1" s="1"/>
  <c r="T167" i="1"/>
  <c r="S167" i="1"/>
  <c r="H167" i="1"/>
  <c r="D167" i="1"/>
  <c r="B167" i="1" s="1"/>
  <c r="A167" i="1"/>
  <c r="Y166" i="1"/>
  <c r="U166" i="1"/>
  <c r="V166" i="1" s="1"/>
  <c r="X166" i="1" s="1"/>
  <c r="T166" i="1"/>
  <c r="S166" i="1"/>
  <c r="H166" i="1"/>
  <c r="D166" i="1"/>
  <c r="B166" i="1" s="1"/>
  <c r="A166" i="1"/>
  <c r="Y165" i="1"/>
  <c r="U165" i="1"/>
  <c r="V165" i="1" s="1"/>
  <c r="X165" i="1" s="1"/>
  <c r="T165" i="1"/>
  <c r="S165" i="1"/>
  <c r="H165" i="1"/>
  <c r="D165" i="1"/>
  <c r="B165" i="1" s="1"/>
  <c r="A165" i="1"/>
  <c r="Y164" i="1"/>
  <c r="U164" i="1"/>
  <c r="V164" i="1" s="1"/>
  <c r="X164" i="1" s="1"/>
  <c r="T164" i="1"/>
  <c r="S164" i="1"/>
  <c r="H164" i="1"/>
  <c r="D164" i="1"/>
  <c r="B164" i="1" s="1"/>
  <c r="A164" i="1"/>
  <c r="Y163" i="1"/>
  <c r="U163" i="1"/>
  <c r="V163" i="1" s="1"/>
  <c r="X163" i="1" s="1"/>
  <c r="T163" i="1"/>
  <c r="S163" i="1"/>
  <c r="H163" i="1"/>
  <c r="D163" i="1"/>
  <c r="B163" i="1" s="1"/>
  <c r="A163" i="1"/>
  <c r="Y162" i="1"/>
  <c r="U162" i="1"/>
  <c r="V162" i="1" s="1"/>
  <c r="X162" i="1" s="1"/>
  <c r="T162" i="1"/>
  <c r="S162" i="1"/>
  <c r="H162" i="1"/>
  <c r="D162" i="1"/>
  <c r="B162" i="1" s="1"/>
  <c r="A162" i="1"/>
  <c r="Y161" i="1"/>
  <c r="U161" i="1"/>
  <c r="V161" i="1" s="1"/>
  <c r="X161" i="1" s="1"/>
  <c r="T161" i="1"/>
  <c r="S161" i="1"/>
  <c r="H161" i="1"/>
  <c r="D161" i="1"/>
  <c r="B161" i="1" s="1"/>
  <c r="A161" i="1"/>
  <c r="Y160" i="1"/>
  <c r="U160" i="1"/>
  <c r="V160" i="1" s="1"/>
  <c r="X160" i="1" s="1"/>
  <c r="T160" i="1"/>
  <c r="S160" i="1"/>
  <c r="H160" i="1"/>
  <c r="D160" i="1"/>
  <c r="B160" i="1" s="1"/>
  <c r="A160" i="1"/>
  <c r="Y159" i="1"/>
  <c r="U159" i="1"/>
  <c r="V159" i="1" s="1"/>
  <c r="X159" i="1" s="1"/>
  <c r="T159" i="1"/>
  <c r="S159" i="1"/>
  <c r="H159" i="1"/>
  <c r="D159" i="1"/>
  <c r="B159" i="1" s="1"/>
  <c r="A159" i="1"/>
  <c r="Y158" i="1"/>
  <c r="U158" i="1"/>
  <c r="V158" i="1" s="1"/>
  <c r="X158" i="1" s="1"/>
  <c r="T158" i="1"/>
  <c r="S158" i="1"/>
  <c r="H158" i="1"/>
  <c r="D158" i="1"/>
  <c r="B158" i="1" s="1"/>
  <c r="A158" i="1"/>
  <c r="Y157" i="1"/>
  <c r="U157" i="1"/>
  <c r="V157" i="1" s="1"/>
  <c r="X157" i="1" s="1"/>
  <c r="T157" i="1"/>
  <c r="S157" i="1"/>
  <c r="H157" i="1"/>
  <c r="D157" i="1"/>
  <c r="B157" i="1" s="1"/>
  <c r="A157" i="1"/>
  <c r="Y156" i="1"/>
  <c r="U156" i="1"/>
  <c r="V156" i="1" s="1"/>
  <c r="X156" i="1" s="1"/>
  <c r="T156" i="1"/>
  <c r="S156" i="1"/>
  <c r="H156" i="1"/>
  <c r="D156" i="1"/>
  <c r="B156" i="1" s="1"/>
  <c r="A156" i="1"/>
  <c r="Y155" i="1"/>
  <c r="U155" i="1"/>
  <c r="V155" i="1" s="1"/>
  <c r="X155" i="1" s="1"/>
  <c r="T155" i="1"/>
  <c r="S155" i="1"/>
  <c r="H155" i="1"/>
  <c r="D155" i="1"/>
  <c r="B155" i="1" s="1"/>
  <c r="A155" i="1"/>
  <c r="Y154" i="1"/>
  <c r="U154" i="1"/>
  <c r="V154" i="1" s="1"/>
  <c r="X154" i="1" s="1"/>
  <c r="T154" i="1"/>
  <c r="S154" i="1"/>
  <c r="H154" i="1"/>
  <c r="D154" i="1"/>
  <c r="B154" i="1" s="1"/>
  <c r="A154" i="1"/>
  <c r="Y153" i="1"/>
  <c r="U153" i="1"/>
  <c r="V153" i="1" s="1"/>
  <c r="X153" i="1" s="1"/>
  <c r="T153" i="1"/>
  <c r="S153" i="1"/>
  <c r="H153" i="1"/>
  <c r="D153" i="1"/>
  <c r="B153" i="1" s="1"/>
  <c r="A153" i="1"/>
  <c r="Y152" i="1"/>
  <c r="U152" i="1"/>
  <c r="V152" i="1" s="1"/>
  <c r="X152" i="1" s="1"/>
  <c r="T152" i="1"/>
  <c r="S152" i="1"/>
  <c r="H152" i="1"/>
  <c r="D152" i="1"/>
  <c r="B152" i="1" s="1"/>
  <c r="A152" i="1"/>
  <c r="Y151" i="1"/>
  <c r="U151" i="1"/>
  <c r="V151" i="1" s="1"/>
  <c r="X151" i="1" s="1"/>
  <c r="T151" i="1"/>
  <c r="S151" i="1"/>
  <c r="H151" i="1"/>
  <c r="D151" i="1"/>
  <c r="B151" i="1" s="1"/>
  <c r="A151" i="1"/>
  <c r="Y150" i="1"/>
  <c r="U150" i="1"/>
  <c r="V150" i="1" s="1"/>
  <c r="X150" i="1" s="1"/>
  <c r="T150" i="1"/>
  <c r="S150" i="1"/>
  <c r="H150" i="1"/>
  <c r="D150" i="1"/>
  <c r="B150" i="1" s="1"/>
  <c r="A150" i="1"/>
  <c r="Y149" i="1"/>
  <c r="U149" i="1"/>
  <c r="V149" i="1" s="1"/>
  <c r="X149" i="1" s="1"/>
  <c r="T149" i="1"/>
  <c r="S149" i="1"/>
  <c r="H149" i="1"/>
  <c r="D149" i="1"/>
  <c r="B149" i="1" s="1"/>
  <c r="A149" i="1"/>
  <c r="Y148" i="1"/>
  <c r="U148" i="1"/>
  <c r="V148" i="1" s="1"/>
  <c r="X148" i="1" s="1"/>
  <c r="T148" i="1"/>
  <c r="S148" i="1"/>
  <c r="H148" i="1"/>
  <c r="D148" i="1"/>
  <c r="B148" i="1" s="1"/>
  <c r="A148" i="1"/>
  <c r="Y147" i="1"/>
  <c r="U147" i="1"/>
  <c r="V147" i="1" s="1"/>
  <c r="X147" i="1" s="1"/>
  <c r="T147" i="1"/>
  <c r="S147" i="1"/>
  <c r="H147" i="1"/>
  <c r="D147" i="1"/>
  <c r="B147" i="1" s="1"/>
  <c r="A147" i="1"/>
  <c r="Y146" i="1"/>
  <c r="U146" i="1"/>
  <c r="V146" i="1" s="1"/>
  <c r="X146" i="1" s="1"/>
  <c r="T146" i="1"/>
  <c r="S146" i="1"/>
  <c r="H146" i="1"/>
  <c r="D146" i="1"/>
  <c r="B146" i="1" s="1"/>
  <c r="A146" i="1"/>
  <c r="Y145" i="1"/>
  <c r="U145" i="1"/>
  <c r="V145" i="1" s="1"/>
  <c r="X145" i="1" s="1"/>
  <c r="T145" i="1"/>
  <c r="S145" i="1"/>
  <c r="H145" i="1"/>
  <c r="D145" i="1"/>
  <c r="B145" i="1" s="1"/>
  <c r="A145" i="1"/>
  <c r="Y144" i="1"/>
  <c r="U144" i="1"/>
  <c r="V144" i="1" s="1"/>
  <c r="X144" i="1" s="1"/>
  <c r="T144" i="1"/>
  <c r="S144" i="1"/>
  <c r="H144" i="1"/>
  <c r="D144" i="1"/>
  <c r="B144" i="1" s="1"/>
  <c r="A144" i="1"/>
  <c r="Y143" i="1"/>
  <c r="U143" i="1"/>
  <c r="V143" i="1" s="1"/>
  <c r="X143" i="1" s="1"/>
  <c r="T143" i="1"/>
  <c r="S143" i="1"/>
  <c r="H143" i="1"/>
  <c r="D143" i="1"/>
  <c r="B143" i="1" s="1"/>
  <c r="A143" i="1"/>
  <c r="Y142" i="1"/>
  <c r="U142" i="1"/>
  <c r="V142" i="1" s="1"/>
  <c r="X142" i="1" s="1"/>
  <c r="T142" i="1"/>
  <c r="S142" i="1"/>
  <c r="H142" i="1"/>
  <c r="D142" i="1"/>
  <c r="B142" i="1" s="1"/>
  <c r="A142" i="1"/>
  <c r="Y141" i="1"/>
  <c r="U141" i="1"/>
  <c r="V141" i="1" s="1"/>
  <c r="X141" i="1" s="1"/>
  <c r="T141" i="1"/>
  <c r="S141" i="1"/>
  <c r="H141" i="1"/>
  <c r="D141" i="1"/>
  <c r="B141" i="1" s="1"/>
  <c r="A141" i="1"/>
  <c r="Y140" i="1"/>
  <c r="U140" i="1"/>
  <c r="V140" i="1" s="1"/>
  <c r="X140" i="1" s="1"/>
  <c r="T140" i="1"/>
  <c r="S140" i="1"/>
  <c r="H140" i="1"/>
  <c r="D140" i="1"/>
  <c r="B140" i="1" s="1"/>
  <c r="A140" i="1"/>
  <c r="Y139" i="1"/>
  <c r="U139" i="1"/>
  <c r="V139" i="1" s="1"/>
  <c r="X139" i="1" s="1"/>
  <c r="T139" i="1"/>
  <c r="S139" i="1"/>
  <c r="H139" i="1"/>
  <c r="D139" i="1"/>
  <c r="B139" i="1" s="1"/>
  <c r="A139" i="1"/>
  <c r="Y138" i="1"/>
  <c r="U138" i="1"/>
  <c r="V138" i="1" s="1"/>
  <c r="X138" i="1" s="1"/>
  <c r="T138" i="1"/>
  <c r="S138" i="1"/>
  <c r="H138" i="1"/>
  <c r="D138" i="1"/>
  <c r="B138" i="1" s="1"/>
  <c r="A138" i="1"/>
  <c r="Y137" i="1"/>
  <c r="U137" i="1"/>
  <c r="V137" i="1" s="1"/>
  <c r="X137" i="1" s="1"/>
  <c r="T137" i="1"/>
  <c r="S137" i="1"/>
  <c r="H137" i="1"/>
  <c r="D137" i="1"/>
  <c r="B137" i="1" s="1"/>
  <c r="A137" i="1"/>
  <c r="Y136" i="1"/>
  <c r="U136" i="1"/>
  <c r="V136" i="1" s="1"/>
  <c r="X136" i="1" s="1"/>
  <c r="T136" i="1"/>
  <c r="S136" i="1"/>
  <c r="H136" i="1"/>
  <c r="D136" i="1"/>
  <c r="B136" i="1" s="1"/>
  <c r="A136" i="1"/>
  <c r="Y135" i="1"/>
  <c r="U135" i="1"/>
  <c r="V135" i="1" s="1"/>
  <c r="X135" i="1" s="1"/>
  <c r="T135" i="1"/>
  <c r="S135" i="1"/>
  <c r="H135" i="1"/>
  <c r="D135" i="1"/>
  <c r="B135" i="1" s="1"/>
  <c r="A135" i="1"/>
  <c r="Y134" i="1"/>
  <c r="U134" i="1"/>
  <c r="V134" i="1" s="1"/>
  <c r="X134" i="1" s="1"/>
  <c r="T134" i="1"/>
  <c r="S134" i="1"/>
  <c r="H134" i="1"/>
  <c r="D134" i="1"/>
  <c r="B134" i="1" s="1"/>
  <c r="A134" i="1"/>
  <c r="Y133" i="1"/>
  <c r="U133" i="1"/>
  <c r="V133" i="1" s="1"/>
  <c r="X133" i="1" s="1"/>
  <c r="T133" i="1"/>
  <c r="S133" i="1"/>
  <c r="H133" i="1"/>
  <c r="D133" i="1"/>
  <c r="B133" i="1" s="1"/>
  <c r="A133" i="1"/>
  <c r="Y132" i="1"/>
  <c r="U132" i="1"/>
  <c r="V132" i="1" s="1"/>
  <c r="X132" i="1" s="1"/>
  <c r="T132" i="1"/>
  <c r="S132" i="1"/>
  <c r="H132" i="1"/>
  <c r="D132" i="1"/>
  <c r="B132" i="1" s="1"/>
  <c r="A132" i="1"/>
  <c r="Y131" i="1"/>
  <c r="U131" i="1"/>
  <c r="V131" i="1" s="1"/>
  <c r="X131" i="1" s="1"/>
  <c r="T131" i="1"/>
  <c r="S131" i="1"/>
  <c r="H131" i="1"/>
  <c r="D131" i="1"/>
  <c r="B131" i="1" s="1"/>
  <c r="A131" i="1"/>
  <c r="Y130" i="1"/>
  <c r="U130" i="1"/>
  <c r="V130" i="1" s="1"/>
  <c r="X130" i="1" s="1"/>
  <c r="T130" i="1"/>
  <c r="S130" i="1"/>
  <c r="H130" i="1"/>
  <c r="D130" i="1"/>
  <c r="B130" i="1" s="1"/>
  <c r="A130" i="1"/>
  <c r="Y129" i="1"/>
  <c r="U129" i="1"/>
  <c r="V129" i="1" s="1"/>
  <c r="X129" i="1" s="1"/>
  <c r="T129" i="1"/>
  <c r="S129" i="1"/>
  <c r="H129" i="1"/>
  <c r="D129" i="1"/>
  <c r="B129" i="1" s="1"/>
  <c r="A129" i="1"/>
  <c r="Y128" i="1"/>
  <c r="U128" i="1"/>
  <c r="V128" i="1" s="1"/>
  <c r="X128" i="1" s="1"/>
  <c r="T128" i="1"/>
  <c r="S128" i="1"/>
  <c r="H128" i="1"/>
  <c r="D128" i="1"/>
  <c r="B128" i="1" s="1"/>
  <c r="A128" i="1"/>
  <c r="Y127" i="1"/>
  <c r="U127" i="1"/>
  <c r="V127" i="1" s="1"/>
  <c r="X127" i="1" s="1"/>
  <c r="T127" i="1"/>
  <c r="S127" i="1"/>
  <c r="H127" i="1"/>
  <c r="D127" i="1"/>
  <c r="B127" i="1" s="1"/>
  <c r="A127" i="1"/>
  <c r="Y126" i="1"/>
  <c r="U126" i="1"/>
  <c r="V126" i="1" s="1"/>
  <c r="X126" i="1" s="1"/>
  <c r="T126" i="1"/>
  <c r="S126" i="1"/>
  <c r="H126" i="1"/>
  <c r="D126" i="1"/>
  <c r="B126" i="1" s="1"/>
  <c r="A126" i="1"/>
  <c r="Y125" i="1"/>
  <c r="U125" i="1"/>
  <c r="V125" i="1" s="1"/>
  <c r="X125" i="1" s="1"/>
  <c r="T125" i="1"/>
  <c r="S125" i="1"/>
  <c r="H125" i="1"/>
  <c r="D125" i="1"/>
  <c r="B125" i="1" s="1"/>
  <c r="A125" i="1"/>
  <c r="Y124" i="1"/>
  <c r="U124" i="1"/>
  <c r="V124" i="1" s="1"/>
  <c r="X124" i="1" s="1"/>
  <c r="T124" i="1"/>
  <c r="S124" i="1"/>
  <c r="H124" i="1"/>
  <c r="D124" i="1"/>
  <c r="B124" i="1" s="1"/>
  <c r="A124" i="1"/>
  <c r="Y123" i="1"/>
  <c r="U123" i="1"/>
  <c r="V123" i="1" s="1"/>
  <c r="X123" i="1" s="1"/>
  <c r="T123" i="1"/>
  <c r="S123" i="1"/>
  <c r="H123" i="1"/>
  <c r="D123" i="1"/>
  <c r="B123" i="1" s="1"/>
  <c r="A123" i="1"/>
  <c r="Y122" i="1"/>
  <c r="U122" i="1"/>
  <c r="V122" i="1" s="1"/>
  <c r="X122" i="1" s="1"/>
  <c r="T122" i="1"/>
  <c r="S122" i="1"/>
  <c r="H122" i="1"/>
  <c r="D122" i="1"/>
  <c r="B122" i="1" s="1"/>
  <c r="A122" i="1"/>
  <c r="Y121" i="1"/>
  <c r="U121" i="1"/>
  <c r="V121" i="1" s="1"/>
  <c r="X121" i="1" s="1"/>
  <c r="T121" i="1"/>
  <c r="S121" i="1"/>
  <c r="H121" i="1"/>
  <c r="D121" i="1"/>
  <c r="B121" i="1" s="1"/>
  <c r="A121" i="1"/>
  <c r="Y120" i="1"/>
  <c r="U120" i="1"/>
  <c r="V120" i="1" s="1"/>
  <c r="X120" i="1" s="1"/>
  <c r="T120" i="1"/>
  <c r="S120" i="1"/>
  <c r="H120" i="1"/>
  <c r="D120" i="1"/>
  <c r="B120" i="1" s="1"/>
  <c r="A120" i="1"/>
  <c r="Y119" i="1"/>
  <c r="U119" i="1"/>
  <c r="V119" i="1" s="1"/>
  <c r="X119" i="1" s="1"/>
  <c r="T119" i="1"/>
  <c r="S119" i="1"/>
  <c r="H119" i="1"/>
  <c r="D119" i="1"/>
  <c r="B119" i="1" s="1"/>
  <c r="A119" i="1"/>
  <c r="Y118" i="1"/>
  <c r="U118" i="1"/>
  <c r="V118" i="1" s="1"/>
  <c r="X118" i="1" s="1"/>
  <c r="T118" i="1"/>
  <c r="S118" i="1"/>
  <c r="H118" i="1"/>
  <c r="D118" i="1"/>
  <c r="B118" i="1" s="1"/>
  <c r="A118" i="1"/>
  <c r="Y117" i="1"/>
  <c r="U117" i="1"/>
  <c r="V117" i="1" s="1"/>
  <c r="X117" i="1" s="1"/>
  <c r="T117" i="1"/>
  <c r="S117" i="1"/>
  <c r="H117" i="1"/>
  <c r="D117" i="1"/>
  <c r="B117" i="1" s="1"/>
  <c r="A117" i="1"/>
  <c r="Y116" i="1"/>
  <c r="U116" i="1"/>
  <c r="V116" i="1" s="1"/>
  <c r="X116" i="1" s="1"/>
  <c r="T116" i="1"/>
  <c r="S116" i="1"/>
  <c r="H116" i="1"/>
  <c r="D116" i="1"/>
  <c r="B116" i="1" s="1"/>
  <c r="A116" i="1"/>
  <c r="Y115" i="1"/>
  <c r="U115" i="1"/>
  <c r="V115" i="1" s="1"/>
  <c r="X115" i="1" s="1"/>
  <c r="T115" i="1"/>
  <c r="S115" i="1"/>
  <c r="H115" i="1"/>
  <c r="D115" i="1"/>
  <c r="B115" i="1" s="1"/>
  <c r="A115" i="1"/>
  <c r="Y114" i="1"/>
  <c r="U114" i="1"/>
  <c r="V114" i="1" s="1"/>
  <c r="X114" i="1" s="1"/>
  <c r="T114" i="1"/>
  <c r="S114" i="1"/>
  <c r="H114" i="1"/>
  <c r="D114" i="1"/>
  <c r="B114" i="1" s="1"/>
  <c r="A114" i="1"/>
  <c r="Y113" i="1"/>
  <c r="U113" i="1"/>
  <c r="V113" i="1" s="1"/>
  <c r="X113" i="1" s="1"/>
  <c r="T113" i="1"/>
  <c r="S113" i="1"/>
  <c r="H113" i="1"/>
  <c r="D113" i="1"/>
  <c r="B113" i="1" s="1"/>
  <c r="A113" i="1"/>
  <c r="Y112" i="1"/>
  <c r="U112" i="1"/>
  <c r="V112" i="1" s="1"/>
  <c r="X112" i="1" s="1"/>
  <c r="T112" i="1"/>
  <c r="S112" i="1"/>
  <c r="H112" i="1"/>
  <c r="D112" i="1"/>
  <c r="B112" i="1" s="1"/>
  <c r="A112" i="1"/>
  <c r="Y111" i="1"/>
  <c r="U111" i="1"/>
  <c r="V111" i="1" s="1"/>
  <c r="X111" i="1" s="1"/>
  <c r="T111" i="1"/>
  <c r="S111" i="1"/>
  <c r="H111" i="1"/>
  <c r="D111" i="1"/>
  <c r="B111" i="1" s="1"/>
  <c r="A111" i="1"/>
  <c r="Y110" i="1"/>
  <c r="U110" i="1"/>
  <c r="V110" i="1" s="1"/>
  <c r="X110" i="1" s="1"/>
  <c r="T110" i="1"/>
  <c r="S110" i="1"/>
  <c r="H110" i="1"/>
  <c r="D110" i="1"/>
  <c r="B110" i="1" s="1"/>
  <c r="A110" i="1"/>
  <c r="Y109" i="1"/>
  <c r="U109" i="1"/>
  <c r="V109" i="1" s="1"/>
  <c r="X109" i="1" s="1"/>
  <c r="T109" i="1"/>
  <c r="S109" i="1"/>
  <c r="H109" i="1"/>
  <c r="D109" i="1"/>
  <c r="B109" i="1" s="1"/>
  <c r="A109" i="1"/>
  <c r="Y108" i="1"/>
  <c r="U108" i="1"/>
  <c r="V108" i="1" s="1"/>
  <c r="X108" i="1" s="1"/>
  <c r="T108" i="1"/>
  <c r="S108" i="1"/>
  <c r="H108" i="1"/>
  <c r="D108" i="1"/>
  <c r="B108" i="1" s="1"/>
  <c r="A108" i="1"/>
  <c r="Y107" i="1"/>
  <c r="U107" i="1"/>
  <c r="V107" i="1" s="1"/>
  <c r="X107" i="1" s="1"/>
  <c r="T107" i="1"/>
  <c r="S107" i="1"/>
  <c r="H107" i="1"/>
  <c r="D107" i="1"/>
  <c r="B107" i="1" s="1"/>
  <c r="A107" i="1"/>
  <c r="Y106" i="1"/>
  <c r="U106" i="1"/>
  <c r="V106" i="1" s="1"/>
  <c r="X106" i="1" s="1"/>
  <c r="T106" i="1"/>
  <c r="S106" i="1"/>
  <c r="H106" i="1"/>
  <c r="D106" i="1"/>
  <c r="B106" i="1" s="1"/>
  <c r="A106" i="1"/>
  <c r="Y105" i="1"/>
  <c r="U105" i="1"/>
  <c r="V105" i="1" s="1"/>
  <c r="X105" i="1" s="1"/>
  <c r="T105" i="1"/>
  <c r="S105" i="1"/>
  <c r="H105" i="1"/>
  <c r="D105" i="1"/>
  <c r="B105" i="1" s="1"/>
  <c r="A105" i="1"/>
  <c r="Y104" i="1"/>
  <c r="U104" i="1"/>
  <c r="V104" i="1" s="1"/>
  <c r="X104" i="1" s="1"/>
  <c r="T104" i="1"/>
  <c r="S104" i="1"/>
  <c r="H104" i="1"/>
  <c r="D104" i="1"/>
  <c r="B104" i="1" s="1"/>
  <c r="A104" i="1"/>
  <c r="Y103" i="1"/>
  <c r="U103" i="1"/>
  <c r="V103" i="1" s="1"/>
  <c r="X103" i="1" s="1"/>
  <c r="T103" i="1"/>
  <c r="S103" i="1"/>
  <c r="H103" i="1"/>
  <c r="D103" i="1"/>
  <c r="B103" i="1" s="1"/>
  <c r="A103" i="1"/>
  <c r="Y102" i="1"/>
  <c r="U102" i="1"/>
  <c r="V102" i="1" s="1"/>
  <c r="X102" i="1" s="1"/>
  <c r="T102" i="1"/>
  <c r="S102" i="1"/>
  <c r="H102" i="1"/>
  <c r="D102" i="1"/>
  <c r="B102" i="1" s="1"/>
  <c r="A102" i="1"/>
  <c r="Y101" i="1"/>
  <c r="U101" i="1"/>
  <c r="V101" i="1" s="1"/>
  <c r="X101" i="1" s="1"/>
  <c r="T101" i="1"/>
  <c r="S101" i="1"/>
  <c r="H101" i="1"/>
  <c r="D101" i="1"/>
  <c r="B101" i="1" s="1"/>
  <c r="A101" i="1"/>
  <c r="Y100" i="1"/>
  <c r="U100" i="1"/>
  <c r="V100" i="1" s="1"/>
  <c r="X100" i="1" s="1"/>
  <c r="T100" i="1"/>
  <c r="S100" i="1"/>
  <c r="H100" i="1"/>
  <c r="D100" i="1"/>
  <c r="B100" i="1" s="1"/>
  <c r="A100" i="1"/>
  <c r="Y99" i="1"/>
  <c r="U99" i="1"/>
  <c r="V99" i="1" s="1"/>
  <c r="X99" i="1" s="1"/>
  <c r="T99" i="1"/>
  <c r="S99" i="1"/>
  <c r="H99" i="1"/>
  <c r="D99" i="1"/>
  <c r="B99" i="1" s="1"/>
  <c r="A99" i="1"/>
  <c r="Y98" i="1"/>
  <c r="U98" i="1"/>
  <c r="V98" i="1" s="1"/>
  <c r="X98" i="1" s="1"/>
  <c r="T98" i="1"/>
  <c r="S98" i="1"/>
  <c r="H98" i="1"/>
  <c r="D98" i="1"/>
  <c r="B98" i="1" s="1"/>
  <c r="A98" i="1"/>
  <c r="Y97" i="1"/>
  <c r="U97" i="1"/>
  <c r="V97" i="1" s="1"/>
  <c r="X97" i="1" s="1"/>
  <c r="T97" i="1"/>
  <c r="S97" i="1"/>
  <c r="H97" i="1"/>
  <c r="D97" i="1"/>
  <c r="B97" i="1" s="1"/>
  <c r="A97" i="1"/>
  <c r="Y96" i="1"/>
  <c r="U96" i="1"/>
  <c r="V96" i="1" s="1"/>
  <c r="X96" i="1" s="1"/>
  <c r="T96" i="1"/>
  <c r="S96" i="1"/>
  <c r="H96" i="1"/>
  <c r="D96" i="1"/>
  <c r="B96" i="1" s="1"/>
  <c r="A96" i="1"/>
  <c r="Y95" i="1"/>
  <c r="U95" i="1"/>
  <c r="V95" i="1" s="1"/>
  <c r="X95" i="1" s="1"/>
  <c r="T95" i="1"/>
  <c r="S95" i="1"/>
  <c r="H95" i="1"/>
  <c r="D95" i="1"/>
  <c r="B95" i="1" s="1"/>
  <c r="A95" i="1"/>
  <c r="Y94" i="1"/>
  <c r="U94" i="1"/>
  <c r="V94" i="1" s="1"/>
  <c r="X94" i="1" s="1"/>
  <c r="T94" i="1"/>
  <c r="S94" i="1"/>
  <c r="H94" i="1"/>
  <c r="D94" i="1"/>
  <c r="B94" i="1" s="1"/>
  <c r="A94" i="1"/>
  <c r="Y93" i="1"/>
  <c r="U93" i="1"/>
  <c r="V93" i="1" s="1"/>
  <c r="X93" i="1" s="1"/>
  <c r="T93" i="1"/>
  <c r="S93" i="1"/>
  <c r="H93" i="1"/>
  <c r="D93" i="1"/>
  <c r="B93" i="1" s="1"/>
  <c r="A93" i="1"/>
  <c r="Y92" i="1"/>
  <c r="U92" i="1"/>
  <c r="V92" i="1" s="1"/>
  <c r="X92" i="1" s="1"/>
  <c r="T92" i="1"/>
  <c r="S92" i="1"/>
  <c r="H92" i="1"/>
  <c r="D92" i="1"/>
  <c r="B92" i="1" s="1"/>
  <c r="A92" i="1"/>
  <c r="Y91" i="1"/>
  <c r="U91" i="1"/>
  <c r="V91" i="1" s="1"/>
  <c r="X91" i="1" s="1"/>
  <c r="T91" i="1"/>
  <c r="S91" i="1"/>
  <c r="H91" i="1"/>
  <c r="D91" i="1"/>
  <c r="B91" i="1" s="1"/>
  <c r="A91" i="1"/>
  <c r="Y90" i="1"/>
  <c r="U90" i="1"/>
  <c r="V90" i="1" s="1"/>
  <c r="X90" i="1" s="1"/>
  <c r="T90" i="1"/>
  <c r="S90" i="1"/>
  <c r="H90" i="1"/>
  <c r="D90" i="1"/>
  <c r="B90" i="1" s="1"/>
  <c r="A90" i="1"/>
  <c r="Y89" i="1"/>
  <c r="U89" i="1"/>
  <c r="V89" i="1" s="1"/>
  <c r="X89" i="1" s="1"/>
  <c r="T89" i="1"/>
  <c r="S89" i="1"/>
  <c r="H89" i="1"/>
  <c r="D89" i="1"/>
  <c r="B89" i="1" s="1"/>
  <c r="A89" i="1"/>
  <c r="Y88" i="1"/>
  <c r="U88" i="1"/>
  <c r="V88" i="1" s="1"/>
  <c r="X88" i="1" s="1"/>
  <c r="T88" i="1"/>
  <c r="S88" i="1"/>
  <c r="H88" i="1"/>
  <c r="D88" i="1"/>
  <c r="B88" i="1" s="1"/>
  <c r="A88" i="1"/>
  <c r="Y87" i="1"/>
  <c r="U87" i="1"/>
  <c r="V87" i="1" s="1"/>
  <c r="X87" i="1" s="1"/>
  <c r="T87" i="1"/>
  <c r="S87" i="1"/>
  <c r="H87" i="1"/>
  <c r="D87" i="1"/>
  <c r="B87" i="1" s="1"/>
  <c r="A87" i="1"/>
  <c r="Y86" i="1"/>
  <c r="U86" i="1"/>
  <c r="V86" i="1" s="1"/>
  <c r="X86" i="1" s="1"/>
  <c r="T86" i="1"/>
  <c r="S86" i="1"/>
  <c r="H86" i="1"/>
  <c r="D86" i="1"/>
  <c r="B86" i="1" s="1"/>
  <c r="A86" i="1"/>
  <c r="Y85" i="1"/>
  <c r="U85" i="1"/>
  <c r="V85" i="1" s="1"/>
  <c r="X85" i="1" s="1"/>
  <c r="T85" i="1"/>
  <c r="S85" i="1"/>
  <c r="H85" i="1"/>
  <c r="D85" i="1"/>
  <c r="B85" i="1" s="1"/>
  <c r="A85" i="1"/>
  <c r="Y84" i="1"/>
  <c r="U84" i="1"/>
  <c r="V84" i="1" s="1"/>
  <c r="X84" i="1" s="1"/>
  <c r="T84" i="1"/>
  <c r="S84" i="1"/>
  <c r="H84" i="1"/>
  <c r="D84" i="1"/>
  <c r="B84" i="1" s="1"/>
  <c r="A84" i="1"/>
  <c r="Y83" i="1"/>
  <c r="U83" i="1"/>
  <c r="V83" i="1" s="1"/>
  <c r="X83" i="1" s="1"/>
  <c r="T83" i="1"/>
  <c r="S83" i="1"/>
  <c r="H83" i="1"/>
  <c r="D83" i="1"/>
  <c r="B83" i="1" s="1"/>
  <c r="A83" i="1"/>
  <c r="Y82" i="1"/>
  <c r="U82" i="1"/>
  <c r="V82" i="1" s="1"/>
  <c r="X82" i="1" s="1"/>
  <c r="T82" i="1"/>
  <c r="S82" i="1"/>
  <c r="H82" i="1"/>
  <c r="D82" i="1"/>
  <c r="B82" i="1" s="1"/>
  <c r="A82" i="1"/>
  <c r="Y81" i="1"/>
  <c r="U81" i="1"/>
  <c r="V81" i="1" s="1"/>
  <c r="X81" i="1" s="1"/>
  <c r="T81" i="1"/>
  <c r="S81" i="1"/>
  <c r="H81" i="1"/>
  <c r="D81" i="1"/>
  <c r="B81" i="1" s="1"/>
  <c r="A81" i="1"/>
  <c r="Y80" i="1"/>
  <c r="U80" i="1"/>
  <c r="V80" i="1" s="1"/>
  <c r="X80" i="1" s="1"/>
  <c r="T80" i="1"/>
  <c r="S80" i="1"/>
  <c r="H80" i="1"/>
  <c r="D80" i="1"/>
  <c r="B80" i="1" s="1"/>
  <c r="A80" i="1"/>
  <c r="Y79" i="1"/>
  <c r="U79" i="1"/>
  <c r="V79" i="1" s="1"/>
  <c r="X79" i="1" s="1"/>
  <c r="T79" i="1"/>
  <c r="S79" i="1"/>
  <c r="H79" i="1"/>
  <c r="D79" i="1"/>
  <c r="B79" i="1" s="1"/>
  <c r="A79" i="1"/>
  <c r="Y78" i="1"/>
  <c r="U78" i="1"/>
  <c r="V78" i="1" s="1"/>
  <c r="X78" i="1" s="1"/>
  <c r="T78" i="1"/>
  <c r="S78" i="1"/>
  <c r="H78" i="1"/>
  <c r="D78" i="1"/>
  <c r="B78" i="1" s="1"/>
  <c r="A78" i="1"/>
  <c r="Y77" i="1"/>
  <c r="U77" i="1"/>
  <c r="V77" i="1" s="1"/>
  <c r="X77" i="1" s="1"/>
  <c r="T77" i="1"/>
  <c r="S77" i="1"/>
  <c r="H77" i="1"/>
  <c r="D77" i="1"/>
  <c r="B77" i="1" s="1"/>
  <c r="A77" i="1"/>
  <c r="Y76" i="1"/>
  <c r="U76" i="1"/>
  <c r="V76" i="1" s="1"/>
  <c r="X76" i="1" s="1"/>
  <c r="T76" i="1"/>
  <c r="S76" i="1"/>
  <c r="H76" i="1"/>
  <c r="D76" i="1"/>
  <c r="B76" i="1" s="1"/>
  <c r="A76" i="1"/>
  <c r="Y75" i="1"/>
  <c r="U75" i="1"/>
  <c r="V75" i="1" s="1"/>
  <c r="X75" i="1" s="1"/>
  <c r="T75" i="1"/>
  <c r="S75" i="1"/>
  <c r="H75" i="1"/>
  <c r="D75" i="1"/>
  <c r="B75" i="1" s="1"/>
  <c r="A75" i="1"/>
  <c r="Y74" i="1"/>
  <c r="U74" i="1"/>
  <c r="V74" i="1" s="1"/>
  <c r="X74" i="1" s="1"/>
  <c r="T74" i="1"/>
  <c r="S74" i="1"/>
  <c r="H74" i="1"/>
  <c r="D74" i="1"/>
  <c r="B74" i="1" s="1"/>
  <c r="A74" i="1"/>
  <c r="Y73" i="1"/>
  <c r="U73" i="1"/>
  <c r="V73" i="1" s="1"/>
  <c r="X73" i="1" s="1"/>
  <c r="T73" i="1"/>
  <c r="S73" i="1"/>
  <c r="H73" i="1"/>
  <c r="D73" i="1"/>
  <c r="B73" i="1" s="1"/>
  <c r="A73" i="1"/>
  <c r="Y72" i="1"/>
  <c r="U72" i="1"/>
  <c r="V72" i="1" s="1"/>
  <c r="X72" i="1" s="1"/>
  <c r="T72" i="1"/>
  <c r="S72" i="1"/>
  <c r="H72" i="1"/>
  <c r="D72" i="1"/>
  <c r="B72" i="1" s="1"/>
  <c r="A72" i="1"/>
  <c r="Y71" i="1"/>
  <c r="U71" i="1"/>
  <c r="V71" i="1" s="1"/>
  <c r="X71" i="1" s="1"/>
  <c r="T71" i="1"/>
  <c r="S71" i="1"/>
  <c r="H71" i="1"/>
  <c r="D71" i="1"/>
  <c r="B71" i="1" s="1"/>
  <c r="A71" i="1"/>
  <c r="Y70" i="1"/>
  <c r="U70" i="1"/>
  <c r="V70" i="1" s="1"/>
  <c r="X70" i="1" s="1"/>
  <c r="T70" i="1"/>
  <c r="S70" i="1"/>
  <c r="H70" i="1"/>
  <c r="D70" i="1"/>
  <c r="B70" i="1" s="1"/>
  <c r="A70" i="1"/>
  <c r="Y69" i="1"/>
  <c r="U69" i="1"/>
  <c r="V69" i="1" s="1"/>
  <c r="X69" i="1" s="1"/>
  <c r="T69" i="1"/>
  <c r="S69" i="1"/>
  <c r="H69" i="1"/>
  <c r="D69" i="1"/>
  <c r="B69" i="1" s="1"/>
  <c r="A69" i="1"/>
  <c r="Y68" i="1"/>
  <c r="U68" i="1"/>
  <c r="V68" i="1" s="1"/>
  <c r="X68" i="1" s="1"/>
  <c r="T68" i="1"/>
  <c r="S68" i="1"/>
  <c r="H68" i="1"/>
  <c r="D68" i="1"/>
  <c r="B68" i="1" s="1"/>
  <c r="A68" i="1"/>
  <c r="Y67" i="1"/>
  <c r="U67" i="1"/>
  <c r="V67" i="1" s="1"/>
  <c r="X67" i="1" s="1"/>
  <c r="T67" i="1"/>
  <c r="S67" i="1"/>
  <c r="H67" i="1"/>
  <c r="D67" i="1"/>
  <c r="B67" i="1" s="1"/>
  <c r="A67" i="1"/>
  <c r="Y66" i="1"/>
  <c r="U66" i="1"/>
  <c r="V66" i="1" s="1"/>
  <c r="X66" i="1" s="1"/>
  <c r="T66" i="1"/>
  <c r="S66" i="1"/>
  <c r="H66" i="1"/>
  <c r="D66" i="1"/>
  <c r="B66" i="1" s="1"/>
  <c r="A66" i="1"/>
  <c r="Y65" i="1"/>
  <c r="U65" i="1"/>
  <c r="V65" i="1" s="1"/>
  <c r="X65" i="1" s="1"/>
  <c r="T65" i="1"/>
  <c r="S65" i="1"/>
  <c r="H65" i="1"/>
  <c r="D65" i="1"/>
  <c r="B65" i="1" s="1"/>
  <c r="A65" i="1"/>
  <c r="Y64" i="1"/>
  <c r="U64" i="1"/>
  <c r="V64" i="1" s="1"/>
  <c r="X64" i="1" s="1"/>
  <c r="T64" i="1"/>
  <c r="S64" i="1"/>
  <c r="H64" i="1"/>
  <c r="D64" i="1"/>
  <c r="B64" i="1" s="1"/>
  <c r="A64" i="1"/>
  <c r="Y63" i="1"/>
  <c r="U63" i="1"/>
  <c r="V63" i="1" s="1"/>
  <c r="X63" i="1" s="1"/>
  <c r="T63" i="1"/>
  <c r="S63" i="1"/>
  <c r="H63" i="1"/>
  <c r="D63" i="1"/>
  <c r="B63" i="1" s="1"/>
  <c r="A63" i="1"/>
  <c r="Y62" i="1"/>
  <c r="U62" i="1"/>
  <c r="V62" i="1" s="1"/>
  <c r="X62" i="1" s="1"/>
  <c r="T62" i="1"/>
  <c r="S62" i="1"/>
  <c r="H62" i="1"/>
  <c r="D62" i="1"/>
  <c r="B62" i="1" s="1"/>
  <c r="A62" i="1"/>
  <c r="Y61" i="1"/>
  <c r="U61" i="1"/>
  <c r="V61" i="1" s="1"/>
  <c r="X61" i="1" s="1"/>
  <c r="T61" i="1"/>
  <c r="S61" i="1"/>
  <c r="H61" i="1"/>
  <c r="D61" i="1"/>
  <c r="B61" i="1" s="1"/>
  <c r="A61" i="1"/>
  <c r="Y60" i="1"/>
  <c r="U60" i="1"/>
  <c r="V60" i="1" s="1"/>
  <c r="X60" i="1" s="1"/>
  <c r="T60" i="1"/>
  <c r="S60" i="1"/>
  <c r="H60" i="1"/>
  <c r="D60" i="1"/>
  <c r="B60" i="1" s="1"/>
  <c r="A60" i="1"/>
  <c r="Y59" i="1"/>
  <c r="U59" i="1"/>
  <c r="V59" i="1" s="1"/>
  <c r="X59" i="1" s="1"/>
  <c r="T59" i="1"/>
  <c r="S59" i="1"/>
  <c r="H59" i="1"/>
  <c r="D59" i="1"/>
  <c r="B59" i="1" s="1"/>
  <c r="A59" i="1"/>
  <c r="Y58" i="1"/>
  <c r="U58" i="1"/>
  <c r="V58" i="1" s="1"/>
  <c r="X58" i="1" s="1"/>
  <c r="T58" i="1"/>
  <c r="S58" i="1"/>
  <c r="H58" i="1"/>
  <c r="D58" i="1"/>
  <c r="B58" i="1" s="1"/>
  <c r="A58" i="1"/>
  <c r="Y57" i="1"/>
  <c r="U57" i="1"/>
  <c r="V57" i="1" s="1"/>
  <c r="X57" i="1" s="1"/>
  <c r="T57" i="1"/>
  <c r="S57" i="1"/>
  <c r="H57" i="1"/>
  <c r="D57" i="1"/>
  <c r="B57" i="1" s="1"/>
  <c r="A57" i="1"/>
  <c r="Y56" i="1"/>
  <c r="U56" i="1"/>
  <c r="V56" i="1" s="1"/>
  <c r="X56" i="1" s="1"/>
  <c r="T56" i="1"/>
  <c r="S56" i="1"/>
  <c r="H56" i="1"/>
  <c r="D56" i="1"/>
  <c r="B56" i="1" s="1"/>
  <c r="A56" i="1"/>
  <c r="Y55" i="1"/>
  <c r="U55" i="1"/>
  <c r="V55" i="1" s="1"/>
  <c r="X55" i="1" s="1"/>
  <c r="T55" i="1"/>
  <c r="S55" i="1"/>
  <c r="H55" i="1"/>
  <c r="D55" i="1"/>
  <c r="B55" i="1" s="1"/>
  <c r="A55" i="1"/>
  <c r="Y54" i="1"/>
  <c r="U54" i="1"/>
  <c r="V54" i="1" s="1"/>
  <c r="X54" i="1" s="1"/>
  <c r="T54" i="1"/>
  <c r="S54" i="1"/>
  <c r="H54" i="1"/>
  <c r="D54" i="1"/>
  <c r="B54" i="1" s="1"/>
  <c r="A54" i="1"/>
  <c r="Y53" i="1"/>
  <c r="U53" i="1"/>
  <c r="V53" i="1" s="1"/>
  <c r="X53" i="1" s="1"/>
  <c r="T53" i="1"/>
  <c r="S53" i="1"/>
  <c r="H53" i="1"/>
  <c r="D53" i="1"/>
  <c r="B53" i="1" s="1"/>
  <c r="A53" i="1"/>
  <c r="Y52" i="1"/>
  <c r="U52" i="1"/>
  <c r="V52" i="1" s="1"/>
  <c r="X52" i="1" s="1"/>
  <c r="T52" i="1"/>
  <c r="S52" i="1"/>
  <c r="H52" i="1"/>
  <c r="D52" i="1"/>
  <c r="B52" i="1" s="1"/>
  <c r="A52" i="1"/>
  <c r="Y51" i="1"/>
  <c r="U51" i="1"/>
  <c r="V51" i="1" s="1"/>
  <c r="X51" i="1" s="1"/>
  <c r="T51" i="1"/>
  <c r="S51" i="1"/>
  <c r="H51" i="1"/>
  <c r="D51" i="1"/>
  <c r="B51" i="1" s="1"/>
  <c r="A51" i="1"/>
  <c r="Y50" i="1"/>
  <c r="U50" i="1"/>
  <c r="V50" i="1" s="1"/>
  <c r="X50" i="1" s="1"/>
  <c r="T50" i="1"/>
  <c r="S50" i="1"/>
  <c r="H50" i="1"/>
  <c r="D50" i="1"/>
  <c r="B50" i="1" s="1"/>
  <c r="A50" i="1"/>
  <c r="Y49" i="1"/>
  <c r="U49" i="1"/>
  <c r="V49" i="1" s="1"/>
  <c r="X49" i="1" s="1"/>
  <c r="T49" i="1"/>
  <c r="S49" i="1"/>
  <c r="H49" i="1"/>
  <c r="D49" i="1"/>
  <c r="B49" i="1" s="1"/>
  <c r="A49" i="1"/>
  <c r="Y48" i="1"/>
  <c r="U48" i="1"/>
  <c r="V48" i="1" s="1"/>
  <c r="X48" i="1" s="1"/>
  <c r="T48" i="1"/>
  <c r="S48" i="1"/>
  <c r="H48" i="1"/>
  <c r="D48" i="1"/>
  <c r="B48" i="1" s="1"/>
  <c r="A48" i="1"/>
  <c r="Y47" i="1"/>
  <c r="U47" i="1"/>
  <c r="V47" i="1" s="1"/>
  <c r="X47" i="1" s="1"/>
  <c r="T47" i="1"/>
  <c r="S47" i="1"/>
  <c r="H47" i="1"/>
  <c r="D47" i="1"/>
  <c r="B47" i="1" s="1"/>
  <c r="A47" i="1"/>
  <c r="Y46" i="1"/>
  <c r="U46" i="1"/>
  <c r="V46" i="1" s="1"/>
  <c r="X46" i="1" s="1"/>
  <c r="T46" i="1"/>
  <c r="S46" i="1"/>
  <c r="H46" i="1"/>
  <c r="D46" i="1"/>
  <c r="B46" i="1" s="1"/>
  <c r="A46" i="1"/>
  <c r="Y45" i="1"/>
  <c r="U45" i="1"/>
  <c r="V45" i="1" s="1"/>
  <c r="X45" i="1" s="1"/>
  <c r="T45" i="1"/>
  <c r="S45" i="1"/>
  <c r="H45" i="1"/>
  <c r="D45" i="1"/>
  <c r="B45" i="1" s="1"/>
  <c r="A45" i="1"/>
  <c r="Y44" i="1"/>
  <c r="U44" i="1"/>
  <c r="V44" i="1" s="1"/>
  <c r="X44" i="1" s="1"/>
  <c r="T44" i="1"/>
  <c r="S44" i="1"/>
  <c r="H44" i="1"/>
  <c r="D44" i="1"/>
  <c r="B44" i="1" s="1"/>
  <c r="A44" i="1"/>
  <c r="Y43" i="1"/>
  <c r="U43" i="1"/>
  <c r="V43" i="1" s="1"/>
  <c r="X43" i="1" s="1"/>
  <c r="T43" i="1"/>
  <c r="S43" i="1"/>
  <c r="H43" i="1"/>
  <c r="D43" i="1"/>
  <c r="B43" i="1" s="1"/>
  <c r="A43" i="1"/>
  <c r="Y42" i="1"/>
  <c r="U42" i="1"/>
  <c r="V42" i="1" s="1"/>
  <c r="X42" i="1" s="1"/>
  <c r="T42" i="1"/>
  <c r="S42" i="1"/>
  <c r="H42" i="1"/>
  <c r="D42" i="1"/>
  <c r="B42" i="1" s="1"/>
  <c r="A42" i="1"/>
  <c r="Y41" i="1"/>
  <c r="U41" i="1"/>
  <c r="V41" i="1" s="1"/>
  <c r="X41" i="1" s="1"/>
  <c r="T41" i="1"/>
  <c r="S41" i="1"/>
  <c r="H41" i="1"/>
  <c r="D41" i="1"/>
  <c r="B41" i="1" s="1"/>
  <c r="A41" i="1"/>
  <c r="Y40" i="1"/>
  <c r="U40" i="1"/>
  <c r="V40" i="1" s="1"/>
  <c r="X40" i="1" s="1"/>
  <c r="T40" i="1"/>
  <c r="S40" i="1"/>
  <c r="H40" i="1"/>
  <c r="D40" i="1"/>
  <c r="B40" i="1" s="1"/>
  <c r="A40" i="1"/>
  <c r="Y39" i="1"/>
  <c r="U39" i="1"/>
  <c r="V39" i="1" s="1"/>
  <c r="X39" i="1" s="1"/>
  <c r="T39" i="1"/>
  <c r="S39" i="1"/>
  <c r="H39" i="1"/>
  <c r="D39" i="1"/>
  <c r="B39" i="1" s="1"/>
  <c r="A39" i="1"/>
  <c r="Y38" i="1"/>
  <c r="U38" i="1"/>
  <c r="V38" i="1" s="1"/>
  <c r="X38" i="1" s="1"/>
  <c r="T38" i="1"/>
  <c r="S38" i="1"/>
  <c r="H38" i="1"/>
  <c r="D38" i="1"/>
  <c r="B38" i="1" s="1"/>
  <c r="A38" i="1"/>
  <c r="Y37" i="1"/>
  <c r="U37" i="1"/>
  <c r="V37" i="1" s="1"/>
  <c r="X37" i="1" s="1"/>
  <c r="T37" i="1"/>
  <c r="S37" i="1"/>
  <c r="H37" i="1"/>
  <c r="D37" i="1"/>
  <c r="B37" i="1" s="1"/>
  <c r="A37" i="1"/>
  <c r="Y36" i="1"/>
  <c r="U36" i="1"/>
  <c r="V36" i="1" s="1"/>
  <c r="X36" i="1" s="1"/>
  <c r="T36" i="1"/>
  <c r="S36" i="1"/>
  <c r="H36" i="1"/>
  <c r="D36" i="1"/>
  <c r="B36" i="1" s="1"/>
  <c r="A36" i="1"/>
  <c r="Y35" i="1"/>
  <c r="U35" i="1"/>
  <c r="V35" i="1" s="1"/>
  <c r="X35" i="1" s="1"/>
  <c r="T35" i="1"/>
  <c r="S35" i="1"/>
  <c r="H35" i="1"/>
  <c r="D35" i="1"/>
  <c r="B35" i="1" s="1"/>
  <c r="A35" i="1"/>
  <c r="Y34" i="1"/>
  <c r="U34" i="1"/>
  <c r="V34" i="1" s="1"/>
  <c r="X34" i="1" s="1"/>
  <c r="T34" i="1"/>
  <c r="S34" i="1"/>
  <c r="H34" i="1"/>
  <c r="D34" i="1"/>
  <c r="B34" i="1" s="1"/>
  <c r="A34" i="1"/>
  <c r="Y33" i="1"/>
  <c r="U33" i="1"/>
  <c r="V33" i="1" s="1"/>
  <c r="X33" i="1" s="1"/>
  <c r="T33" i="1"/>
  <c r="S33" i="1"/>
  <c r="H33" i="1"/>
  <c r="D33" i="1"/>
  <c r="B33" i="1" s="1"/>
  <c r="A33" i="1"/>
  <c r="Y32" i="1"/>
  <c r="U32" i="1"/>
  <c r="V32" i="1" s="1"/>
  <c r="X32" i="1" s="1"/>
  <c r="T32" i="1"/>
  <c r="S32" i="1"/>
  <c r="H32" i="1"/>
  <c r="D32" i="1"/>
  <c r="B32" i="1" s="1"/>
  <c r="A32" i="1"/>
  <c r="Y31" i="1"/>
  <c r="U31" i="1"/>
  <c r="V31" i="1" s="1"/>
  <c r="X31" i="1" s="1"/>
  <c r="T31" i="1"/>
  <c r="S31" i="1"/>
  <c r="H31" i="1"/>
  <c r="D31" i="1"/>
  <c r="B31" i="1" s="1"/>
  <c r="A31" i="1"/>
  <c r="Y30" i="1"/>
  <c r="U30" i="1"/>
  <c r="V30" i="1" s="1"/>
  <c r="X30" i="1" s="1"/>
  <c r="T30" i="1"/>
  <c r="S30" i="1"/>
  <c r="H30" i="1"/>
  <c r="D30" i="1"/>
  <c r="B30" i="1" s="1"/>
  <c r="A30" i="1"/>
  <c r="Y29" i="1"/>
  <c r="U29" i="1"/>
  <c r="V29" i="1" s="1"/>
  <c r="X29" i="1" s="1"/>
  <c r="T29" i="1"/>
  <c r="S29" i="1"/>
  <c r="H29" i="1"/>
  <c r="D29" i="1"/>
  <c r="B29" i="1" s="1"/>
  <c r="A29" i="1"/>
  <c r="Y28" i="1"/>
  <c r="U28" i="1"/>
  <c r="V28" i="1" s="1"/>
  <c r="X28" i="1" s="1"/>
  <c r="T28" i="1"/>
  <c r="S28" i="1"/>
  <c r="H28" i="1"/>
  <c r="D28" i="1"/>
  <c r="B28" i="1" s="1"/>
  <c r="A28" i="1"/>
  <c r="Y27" i="1"/>
  <c r="U27" i="1"/>
  <c r="V27" i="1" s="1"/>
  <c r="X27" i="1" s="1"/>
  <c r="T27" i="1"/>
  <c r="S27" i="1"/>
  <c r="H27" i="1"/>
  <c r="D27" i="1"/>
  <c r="B27" i="1" s="1"/>
  <c r="A27" i="1"/>
  <c r="Y26" i="1"/>
  <c r="U26" i="1"/>
  <c r="V26" i="1" s="1"/>
  <c r="X26" i="1" s="1"/>
  <c r="T26" i="1"/>
  <c r="S26" i="1"/>
  <c r="H26" i="1"/>
  <c r="D26" i="1"/>
  <c r="B26" i="1" s="1"/>
  <c r="A26" i="1"/>
  <c r="Y25" i="1"/>
  <c r="U25" i="1"/>
  <c r="V25" i="1" s="1"/>
  <c r="X25" i="1" s="1"/>
  <c r="T25" i="1"/>
  <c r="S25" i="1"/>
  <c r="H25" i="1"/>
  <c r="D25" i="1"/>
  <c r="B25" i="1" s="1"/>
  <c r="A25" i="1"/>
  <c r="Y24" i="1"/>
  <c r="U24" i="1"/>
  <c r="V24" i="1" s="1"/>
  <c r="X24" i="1" s="1"/>
  <c r="T24" i="1"/>
  <c r="S24" i="1"/>
  <c r="H24" i="1"/>
  <c r="D24" i="1"/>
  <c r="B24" i="1" s="1"/>
  <c r="A24" i="1"/>
  <c r="Y23" i="1"/>
  <c r="U23" i="1"/>
  <c r="V23" i="1" s="1"/>
  <c r="X23" i="1" s="1"/>
  <c r="T23" i="1"/>
  <c r="S23" i="1"/>
  <c r="H23" i="1"/>
  <c r="D23" i="1"/>
  <c r="B23" i="1" s="1"/>
  <c r="A23" i="1"/>
  <c r="Y22" i="1"/>
  <c r="U22" i="1"/>
  <c r="V22" i="1" s="1"/>
  <c r="X22" i="1" s="1"/>
  <c r="T22" i="1"/>
  <c r="S22" i="1"/>
  <c r="H22" i="1"/>
  <c r="D22" i="1"/>
  <c r="B22" i="1" s="1"/>
  <c r="A22" i="1"/>
  <c r="Y21" i="1"/>
  <c r="U21" i="1"/>
  <c r="V21" i="1" s="1"/>
  <c r="X21" i="1" s="1"/>
  <c r="T21" i="1"/>
  <c r="S21" i="1"/>
  <c r="H21" i="1"/>
  <c r="D21" i="1"/>
  <c r="B21" i="1" s="1"/>
  <c r="A21" i="1"/>
  <c r="Y20" i="1"/>
  <c r="U20" i="1"/>
  <c r="V20" i="1" s="1"/>
  <c r="X20" i="1" s="1"/>
  <c r="T20" i="1"/>
  <c r="S20" i="1"/>
  <c r="H20" i="1"/>
  <c r="D20" i="1"/>
  <c r="B20" i="1" s="1"/>
  <c r="A20" i="1"/>
  <c r="Y19" i="1"/>
  <c r="U19" i="1"/>
  <c r="V19" i="1" s="1"/>
  <c r="X19" i="1" s="1"/>
  <c r="T19" i="1"/>
  <c r="S19" i="1"/>
  <c r="H19" i="1"/>
  <c r="D19" i="1"/>
  <c r="B19" i="1" s="1"/>
  <c r="A19" i="1"/>
  <c r="Y18" i="1"/>
  <c r="U18" i="1"/>
  <c r="V18" i="1" s="1"/>
  <c r="X18" i="1" s="1"/>
  <c r="T18" i="1"/>
  <c r="S18" i="1"/>
  <c r="H18" i="1"/>
  <c r="D18" i="1"/>
  <c r="B18" i="1" s="1"/>
  <c r="A18" i="1"/>
  <c r="Y17" i="1"/>
  <c r="U17" i="1"/>
  <c r="V17" i="1" s="1"/>
  <c r="X17" i="1" s="1"/>
  <c r="T17" i="1"/>
  <c r="S17" i="1"/>
  <c r="H17" i="1"/>
  <c r="D17" i="1"/>
  <c r="B17" i="1" s="1"/>
  <c r="A17" i="1"/>
  <c r="Y16" i="1"/>
  <c r="U16" i="1"/>
  <c r="V16" i="1" s="1"/>
  <c r="X16" i="1" s="1"/>
  <c r="T16" i="1"/>
  <c r="S16" i="1"/>
  <c r="H16" i="1"/>
  <c r="D16" i="1"/>
  <c r="B16" i="1" s="1"/>
  <c r="A16" i="1"/>
  <c r="Y15" i="1"/>
  <c r="U15" i="1"/>
  <c r="V15" i="1" s="1"/>
  <c r="X15" i="1" s="1"/>
  <c r="T15" i="1"/>
  <c r="S15" i="1"/>
  <c r="H15" i="1"/>
  <c r="D15" i="1"/>
  <c r="B15" i="1" s="1"/>
  <c r="A15" i="1"/>
  <c r="Y14" i="1"/>
  <c r="U14" i="1"/>
  <c r="V14" i="1" s="1"/>
  <c r="X14" i="1" s="1"/>
  <c r="T14" i="1"/>
  <c r="S14" i="1"/>
  <c r="H14" i="1"/>
  <c r="D14" i="1"/>
  <c r="B14" i="1" s="1"/>
  <c r="A14" i="1"/>
  <c r="Y13" i="1"/>
  <c r="U13" i="1"/>
  <c r="V13" i="1" s="1"/>
  <c r="X13" i="1" s="1"/>
  <c r="T13" i="1"/>
  <c r="S13" i="1"/>
  <c r="H13" i="1"/>
  <c r="D13" i="1"/>
  <c r="B13" i="1" s="1"/>
  <c r="A13" i="1"/>
  <c r="Y12" i="1"/>
  <c r="U12" i="1"/>
  <c r="V12" i="1" s="1"/>
  <c r="X12" i="1" s="1"/>
  <c r="T12" i="1"/>
  <c r="S12" i="1"/>
  <c r="H12" i="1"/>
  <c r="D12" i="1"/>
  <c r="A12" i="1"/>
  <c r="Y11" i="1"/>
  <c r="U11" i="1"/>
  <c r="V11" i="1" s="1"/>
  <c r="X11" i="1" s="1"/>
  <c r="T11" i="1"/>
  <c r="S11" i="1"/>
  <c r="H11" i="1"/>
  <c r="D11" i="1"/>
  <c r="B11" i="1" s="1"/>
  <c r="A11" i="1"/>
  <c r="Y10" i="1"/>
  <c r="U10" i="1"/>
  <c r="V10" i="1" s="1"/>
  <c r="X10" i="1" s="1"/>
  <c r="T10" i="1"/>
  <c r="S10" i="1"/>
  <c r="H10" i="1"/>
  <c r="D10" i="1"/>
  <c r="B10" i="1" s="1"/>
  <c r="A10" i="1"/>
  <c r="Y9" i="1"/>
  <c r="U9" i="1"/>
  <c r="V9" i="1" s="1"/>
  <c r="X9" i="1" s="1"/>
  <c r="T9" i="1"/>
  <c r="S9" i="1"/>
  <c r="H9" i="1"/>
  <c r="D9" i="1"/>
  <c r="B9" i="1" s="1"/>
  <c r="A9" i="1"/>
  <c r="Y8" i="1"/>
  <c r="U8" i="1"/>
  <c r="V8" i="1" s="1"/>
  <c r="X8" i="1" s="1"/>
  <c r="T8" i="1"/>
  <c r="S8" i="1"/>
  <c r="H8" i="1"/>
  <c r="D8" i="1"/>
  <c r="B8" i="1" s="1"/>
  <c r="A8" i="1"/>
  <c r="Y7" i="1"/>
  <c r="V7" i="1"/>
  <c r="X7" i="1" s="1"/>
  <c r="T7" i="1"/>
  <c r="S7" i="1"/>
  <c r="H7" i="1"/>
  <c r="D7" i="1"/>
  <c r="B7" i="1" s="1"/>
  <c r="A7" i="1"/>
  <c r="Q2" i="1" l="1"/>
  <c r="W2" i="1"/>
  <c r="W3" i="1"/>
  <c r="Q3" i="1"/>
  <c r="W4" i="1" l="1"/>
  <c r="Q4" i="1"/>
</calcChain>
</file>

<file path=xl/sharedStrings.xml><?xml version="1.0" encoding="utf-8"?>
<sst xmlns="http://schemas.openxmlformats.org/spreadsheetml/2006/main" count="1857" uniqueCount="500">
  <si>
    <t>Guidelines</t>
  </si>
  <si>
    <t>Available Merit Pool</t>
  </si>
  <si>
    <t>Available Bonus Pool</t>
  </si>
  <si>
    <t>Merit Pool</t>
  </si>
  <si>
    <t>End</t>
  </si>
  <si>
    <t>Exceeds (2.5%-6.0%)</t>
  </si>
  <si>
    <t>Allowance</t>
  </si>
  <si>
    <t>vexit/recalc/Recalc</t>
  </si>
  <si>
    <t>support@securesheet.com</t>
  </si>
  <si>
    <t>Meets (1.0%-2.5%)</t>
  </si>
  <si>
    <t>Increases</t>
  </si>
  <si>
    <t>Bonus Pool</t>
  </si>
  <si>
    <t>Over/Under</t>
  </si>
  <si>
    <t>Below (0%)</t>
  </si>
  <si>
    <t>jill.anthony@acmeservices.com</t>
  </si>
  <si>
    <t>SecureSheet Reserved Columns For Statements/Etc</t>
  </si>
  <si>
    <t>Merit Budget</t>
  </si>
  <si>
    <t>ID</t>
  </si>
  <si>
    <t>Print Statement</t>
  </si>
  <si>
    <t>Approved</t>
  </si>
  <si>
    <t>Region</t>
  </si>
  <si>
    <t>Location</t>
  </si>
  <si>
    <t>Manager</t>
  </si>
  <si>
    <t>Manager ID</t>
  </si>
  <si>
    <t>Employee ID</t>
  </si>
  <si>
    <t>Name</t>
  </si>
  <si>
    <t>Status</t>
  </si>
  <si>
    <t>Eligible For Merit</t>
  </si>
  <si>
    <t>Eligible For Bonus</t>
  </si>
  <si>
    <t>Hire Date</t>
  </si>
  <si>
    <t>Current Salary</t>
  </si>
  <si>
    <t>Title</t>
  </si>
  <si>
    <t>Rating</t>
  </si>
  <si>
    <t>% Increase</t>
  </si>
  <si>
    <t>$ Increase</t>
  </si>
  <si>
    <t>New Salary</t>
  </si>
  <si>
    <t>Target Bonus %</t>
  </si>
  <si>
    <t>Target Bonus $</t>
  </si>
  <si>
    <t>Individual Performance Multiplier %</t>
  </si>
  <si>
    <t>Bonus Payout Amount $</t>
  </si>
  <si>
    <t>Comments</t>
  </si>
  <si>
    <t>East</t>
  </si>
  <si>
    <t>Boston</t>
  </si>
  <si>
    <t>Todd Falco</t>
  </si>
  <si>
    <t>Jimmy Mcmulin</t>
  </si>
  <si>
    <t>Active</t>
  </si>
  <si>
    <t>Y</t>
  </si>
  <si>
    <t>Sr Product Engi</t>
  </si>
  <si>
    <t>Below</t>
  </si>
  <si>
    <t>support2@securesheet.com</t>
  </si>
  <si>
    <t>Jack Watts</t>
  </si>
  <si>
    <t>Quality Assuran</t>
  </si>
  <si>
    <t>todd.falco@acmeservices.com</t>
  </si>
  <si>
    <t>Allison Felton</t>
  </si>
  <si>
    <t>Juan Hamann</t>
  </si>
  <si>
    <t>Product Enginee</t>
  </si>
  <si>
    <t>Meets</t>
  </si>
  <si>
    <t>Craig Decarlo</t>
  </si>
  <si>
    <t>Engineering Sup</t>
  </si>
  <si>
    <t>Exceeds</t>
  </si>
  <si>
    <t>Martin Chrisman</t>
  </si>
  <si>
    <t>Financial Analy</t>
  </si>
  <si>
    <t>Ellen Albanese</t>
  </si>
  <si>
    <t>Senior Lean Pro</t>
  </si>
  <si>
    <t>Grace Henke</t>
  </si>
  <si>
    <t>Manufacturing E</t>
  </si>
  <si>
    <t>Ronald Holcomb</t>
  </si>
  <si>
    <t>Terminated</t>
  </si>
  <si>
    <t>Document Contro</t>
  </si>
  <si>
    <t>Philadelphia</t>
  </si>
  <si>
    <t>Myrtle Jester</t>
  </si>
  <si>
    <t>Supv, EH&amp;S</t>
  </si>
  <si>
    <t>Mamie Townley</t>
  </si>
  <si>
    <t>Jacob Caruthers</t>
  </si>
  <si>
    <t>Drafter</t>
  </si>
  <si>
    <t>Norma Magnuson</t>
  </si>
  <si>
    <t>Mgr, Technical</t>
  </si>
  <si>
    <t>Paula Geller</t>
  </si>
  <si>
    <t>HR Generalist 3</t>
  </si>
  <si>
    <t>Robert Boatwright</t>
  </si>
  <si>
    <t>Albert Gillen</t>
  </si>
  <si>
    <t>Sr Mgr, Busines</t>
  </si>
  <si>
    <t>Leonard Schell</t>
  </si>
  <si>
    <t>Danny Twyman</t>
  </si>
  <si>
    <t>Customer Servic</t>
  </si>
  <si>
    <t>South</t>
  </si>
  <si>
    <t>Raleigh</t>
  </si>
  <si>
    <t>Ernest Stauffer</t>
  </si>
  <si>
    <t>Warehouse 2</t>
  </si>
  <si>
    <t>Atlanta</t>
  </si>
  <si>
    <t>Eugene Coe</t>
  </si>
  <si>
    <t>Johnny Shay</t>
  </si>
  <si>
    <t>Warehouse 1</t>
  </si>
  <si>
    <t>Stella Sherlock</t>
  </si>
  <si>
    <t>Jason Pina</t>
  </si>
  <si>
    <t>Marketing 1</t>
  </si>
  <si>
    <t>West</t>
  </si>
  <si>
    <t>Los Angeles</t>
  </si>
  <si>
    <t>Stephen Alleman</t>
  </si>
  <si>
    <t>Support Enginee</t>
  </si>
  <si>
    <t>Antonio Lasher</t>
  </si>
  <si>
    <t>Facilities Engi</t>
  </si>
  <si>
    <t>Regina Vanhouten</t>
  </si>
  <si>
    <t>Production Oper</t>
  </si>
  <si>
    <t>John Jaworski</t>
  </si>
  <si>
    <t>Dennis Bowman</t>
  </si>
  <si>
    <t>Quality Asst Ma</t>
  </si>
  <si>
    <t>Wendy Solberg</t>
  </si>
  <si>
    <t>Senior Import/E</t>
  </si>
  <si>
    <t>Jane Hendrick</t>
  </si>
  <si>
    <t>HR Generalist 2</t>
  </si>
  <si>
    <t>Christopher Abram</t>
  </si>
  <si>
    <t>Mgr, Procuremen</t>
  </si>
  <si>
    <t>Tanya Westphal</t>
  </si>
  <si>
    <t>Mgr, HR</t>
  </si>
  <si>
    <t>Megan Burnette</t>
  </si>
  <si>
    <t>Sr Warehouse Te</t>
  </si>
  <si>
    <t>Janet Anthony</t>
  </si>
  <si>
    <t>Channel Account</t>
  </si>
  <si>
    <t>Peggy Case</t>
  </si>
  <si>
    <t>Thomas Fuhrman</t>
  </si>
  <si>
    <t>Quality Technic</t>
  </si>
  <si>
    <t>Rosemary Rayborn</t>
  </si>
  <si>
    <t>Molding Technic</t>
  </si>
  <si>
    <t>Monica Nieves</t>
  </si>
  <si>
    <t>Sr Material Con</t>
  </si>
  <si>
    <t>Gerald Halliday</t>
  </si>
  <si>
    <t>Accountant II</t>
  </si>
  <si>
    <t>Midwest</t>
  </si>
  <si>
    <t>Chicago</t>
  </si>
  <si>
    <t>Steven Van</t>
  </si>
  <si>
    <t>Katherine Rutledge</t>
  </si>
  <si>
    <t>Mgr, Warehouse</t>
  </si>
  <si>
    <t>Jodi Hammons</t>
  </si>
  <si>
    <t>Warehouse Offic</t>
  </si>
  <si>
    <t>Margarita Rosas</t>
  </si>
  <si>
    <t>Sr Mgr, Sourcin</t>
  </si>
  <si>
    <t>Gerald Gant</t>
  </si>
  <si>
    <t>Sr IP Executive</t>
  </si>
  <si>
    <t>Kristine Asberry</t>
  </si>
  <si>
    <t>Sourcing Engine</t>
  </si>
  <si>
    <t>Larry Lapp</t>
  </si>
  <si>
    <t>Sr Quality Engi</t>
  </si>
  <si>
    <t>Marilyn Wolfenbarger</t>
  </si>
  <si>
    <t>Senior Molding</t>
  </si>
  <si>
    <t>Robert Cruz</t>
  </si>
  <si>
    <t>Store Officer 2</t>
  </si>
  <si>
    <t>Luis Palacio</t>
  </si>
  <si>
    <t>Sr Process Impr</t>
  </si>
  <si>
    <t>Allen Huber</t>
  </si>
  <si>
    <t>Mgr, Materials</t>
  </si>
  <si>
    <t>Norman Corbitt</t>
  </si>
  <si>
    <t>Sourcing Qualit</t>
  </si>
  <si>
    <t>Ralph Roller</t>
  </si>
  <si>
    <t>Import/Export C</t>
  </si>
  <si>
    <t>Luis Lai</t>
  </si>
  <si>
    <t>Gary Whitehurst</t>
  </si>
  <si>
    <t>Joshua Parton</t>
  </si>
  <si>
    <t>Material Contro</t>
  </si>
  <si>
    <t>Brian Okelley</t>
  </si>
  <si>
    <t>Lead Customer S</t>
  </si>
  <si>
    <t>Chad Mclellan</t>
  </si>
  <si>
    <t>Suzanne Witt</t>
  </si>
  <si>
    <t>Executive Sales</t>
  </si>
  <si>
    <t>Tara Eddy</t>
  </si>
  <si>
    <t>Sales Support A</t>
  </si>
  <si>
    <t>Wayne Wilson</t>
  </si>
  <si>
    <t>Cost Accountant</t>
  </si>
  <si>
    <t>Joann Worsham</t>
  </si>
  <si>
    <t>Clarence Maya</t>
  </si>
  <si>
    <t>Marketing Manag</t>
  </si>
  <si>
    <t>Molly Aucoin</t>
  </si>
  <si>
    <t>VP, Sales</t>
  </si>
  <si>
    <t>Patsy Bey</t>
  </si>
  <si>
    <t>Sales Operation</t>
  </si>
  <si>
    <t>Eric Barros</t>
  </si>
  <si>
    <t>Accounts Assist</t>
  </si>
  <si>
    <t>Paul Raley</t>
  </si>
  <si>
    <t>Strategic Accou</t>
  </si>
  <si>
    <t>Leonard Lennox</t>
  </si>
  <si>
    <t>Sr Recruiting A</t>
  </si>
  <si>
    <t>Aaron Slone</t>
  </si>
  <si>
    <t>Sourcing Projec</t>
  </si>
  <si>
    <t>William Drye</t>
  </si>
  <si>
    <t>Internal Contro</t>
  </si>
  <si>
    <t>Hazel Moreno</t>
  </si>
  <si>
    <t>Mgr, Accounting</t>
  </si>
  <si>
    <t>Angelica Black</t>
  </si>
  <si>
    <t>Senior Quality</t>
  </si>
  <si>
    <t>Jeffrey Mcgill</t>
  </si>
  <si>
    <t>Supv, Cost Acco</t>
  </si>
  <si>
    <t>Eric Lynch</t>
  </si>
  <si>
    <t>Sourcing Assist</t>
  </si>
  <si>
    <t>Cora Lunn</t>
  </si>
  <si>
    <t>Business Develo</t>
  </si>
  <si>
    <t>Susan Sommerville</t>
  </si>
  <si>
    <t>Dir, Strategic</t>
  </si>
  <si>
    <t>Heidi Mertens</t>
  </si>
  <si>
    <t>Warehouse Tech</t>
  </si>
  <si>
    <t>Cleveland</t>
  </si>
  <si>
    <t>Jack Falkner</t>
  </si>
  <si>
    <t>Cindy Brumley</t>
  </si>
  <si>
    <t>Accountant I</t>
  </si>
  <si>
    <t>Christopher Pulido</t>
  </si>
  <si>
    <t>Solutions Marke</t>
  </si>
  <si>
    <t>Manuel Yi</t>
  </si>
  <si>
    <t>Theatre Solutio</t>
  </si>
  <si>
    <t>Bessie Dorsett</t>
  </si>
  <si>
    <t>Material Assist</t>
  </si>
  <si>
    <t>Seattle</t>
  </si>
  <si>
    <t>Audrey Fields</t>
  </si>
  <si>
    <t>Operations Supp</t>
  </si>
  <si>
    <t>Penny Lingle</t>
  </si>
  <si>
    <t>Buyer</t>
  </si>
  <si>
    <t>Detroit</t>
  </si>
  <si>
    <t>Maxine Mceachern</t>
  </si>
  <si>
    <t>Pam Ivie</t>
  </si>
  <si>
    <t>Training Specia</t>
  </si>
  <si>
    <t>Terry Mansour</t>
  </si>
  <si>
    <t>Sr Regional Pro</t>
  </si>
  <si>
    <t>Curtis Marble</t>
  </si>
  <si>
    <t>Angela Lacey</t>
  </si>
  <si>
    <t>Mgr, Channel Ac</t>
  </si>
  <si>
    <t>Stanley Tolle</t>
  </si>
  <si>
    <t>Technical Syste</t>
  </si>
  <si>
    <t>Chad Mcginley</t>
  </si>
  <si>
    <t>Marketing III</t>
  </si>
  <si>
    <t>Joann Bertram</t>
  </si>
  <si>
    <t>Lawrence Heim</t>
  </si>
  <si>
    <t>Country Busines</t>
  </si>
  <si>
    <t>John Montgomery</t>
  </si>
  <si>
    <t>Market Intellig</t>
  </si>
  <si>
    <t>Roger Phinney</t>
  </si>
  <si>
    <t>Supv, Financial</t>
  </si>
  <si>
    <t>Jeff Bashaw</t>
  </si>
  <si>
    <t>Sr Mgr, Supply</t>
  </si>
  <si>
    <t>Maryann Salgado</t>
  </si>
  <si>
    <t>Product Helper</t>
  </si>
  <si>
    <t>Robert Stackhouse</t>
  </si>
  <si>
    <t>Geraldine Beck</t>
  </si>
  <si>
    <t>Warehouse III</t>
  </si>
  <si>
    <t>Emily Conner</t>
  </si>
  <si>
    <t>Technical Suppo</t>
  </si>
  <si>
    <t>Sean Culpepper</t>
  </si>
  <si>
    <t>Warehouse II</t>
  </si>
  <si>
    <t>Eva Hoch</t>
  </si>
  <si>
    <t>Warehouse IV</t>
  </si>
  <si>
    <t>Richard Delong</t>
  </si>
  <si>
    <t>Finance III</t>
  </si>
  <si>
    <t>Renee Moeller</t>
  </si>
  <si>
    <t>Finance I</t>
  </si>
  <si>
    <t>Amber Neel</t>
  </si>
  <si>
    <t>Warehouse I</t>
  </si>
  <si>
    <t>Dale Nunley</t>
  </si>
  <si>
    <t>Raymond Lankford</t>
  </si>
  <si>
    <t>Quality &amp; Proce</t>
  </si>
  <si>
    <t>Edward Aponte</t>
  </si>
  <si>
    <t>Mgr, Marketing</t>
  </si>
  <si>
    <t>Alicia Hosey</t>
  </si>
  <si>
    <t>Mgr, Strategic</t>
  </si>
  <si>
    <t>Evelyn Barbosa</t>
  </si>
  <si>
    <t>Office Services</t>
  </si>
  <si>
    <t>Rachel Loveland</t>
  </si>
  <si>
    <t>HR Manager</t>
  </si>
  <si>
    <t>Tamara Mackey</t>
  </si>
  <si>
    <t>Pricing II</t>
  </si>
  <si>
    <t>Wendy List</t>
  </si>
  <si>
    <t>Sr Mgr, Theatre</t>
  </si>
  <si>
    <t>Julie Inkster</t>
  </si>
  <si>
    <t>Erika Friday</t>
  </si>
  <si>
    <t>Mold Technician</t>
  </si>
  <si>
    <t>Blanche Bixler</t>
  </si>
  <si>
    <t>Senior Logistic</t>
  </si>
  <si>
    <t>Jeremy Thorp</t>
  </si>
  <si>
    <t>Sr Process Engi</t>
  </si>
  <si>
    <t>Valerie Reinert</t>
  </si>
  <si>
    <t>Erica Overby</t>
  </si>
  <si>
    <t>Security Office</t>
  </si>
  <si>
    <t>Brenda Milford</t>
  </si>
  <si>
    <t>Senior CAM Prog</t>
  </si>
  <si>
    <t>Kay Mauricio</t>
  </si>
  <si>
    <t>Senior Mold Tec</t>
  </si>
  <si>
    <t>Carla Crank</t>
  </si>
  <si>
    <t>CAM Machinist 3</t>
  </si>
  <si>
    <t>Craig Rae</t>
  </si>
  <si>
    <t>Senior Maintena</t>
  </si>
  <si>
    <t>Alberta Beaver</t>
  </si>
  <si>
    <t>Assistant Maint</t>
  </si>
  <si>
    <t>Nora Fontes</t>
  </si>
  <si>
    <t>Senior Project</t>
  </si>
  <si>
    <t>Vincent Gallego</t>
  </si>
  <si>
    <t>Toolroom Superv</t>
  </si>
  <si>
    <t>Juana Albrecht</t>
  </si>
  <si>
    <t>Chris Wiegand</t>
  </si>
  <si>
    <t>Section Manager</t>
  </si>
  <si>
    <t>Ralph Serna</t>
  </si>
  <si>
    <t>Senior QC Inspe</t>
  </si>
  <si>
    <t>Russell Cover</t>
  </si>
  <si>
    <t>Senior Faciliti</t>
  </si>
  <si>
    <t>Krista Norton</t>
  </si>
  <si>
    <t>Senior Accounts</t>
  </si>
  <si>
    <t>Ronald Lenhart</t>
  </si>
  <si>
    <t>Mgr, Maintenanc</t>
  </si>
  <si>
    <t>Carl Lackey</t>
  </si>
  <si>
    <t>Mark Quiles</t>
  </si>
  <si>
    <t>Security Superv</t>
  </si>
  <si>
    <t>Eugene Holcombe</t>
  </si>
  <si>
    <t>Warehouse Asst</t>
  </si>
  <si>
    <t>Ann Arango</t>
  </si>
  <si>
    <t>Assistant Facil</t>
  </si>
  <si>
    <t>Carolyn Bump</t>
  </si>
  <si>
    <t>CAM Machinist 4</t>
  </si>
  <si>
    <t>Blanche Danner</t>
  </si>
  <si>
    <t>QC Inspector</t>
  </si>
  <si>
    <t>Elsie Keeling</t>
  </si>
  <si>
    <t>Senior Warehous</t>
  </si>
  <si>
    <t>Katherine Stamp</t>
  </si>
  <si>
    <t>Assistant QA En</t>
  </si>
  <si>
    <t>Joshua Darnell</t>
  </si>
  <si>
    <t>Assistant Super</t>
  </si>
  <si>
    <t>Sheryl Stumpf</t>
  </si>
  <si>
    <t>Facilities Tech</t>
  </si>
  <si>
    <t>Deborah Chou</t>
  </si>
  <si>
    <t>Billy Klink</t>
  </si>
  <si>
    <t>Senior Polisher</t>
  </si>
  <si>
    <t>Luis Chung</t>
  </si>
  <si>
    <t>Thomas Weigel</t>
  </si>
  <si>
    <t>Solutions Sales</t>
  </si>
  <si>
    <t>Travis Sherwin</t>
  </si>
  <si>
    <t>Jeffery Ricketts</t>
  </si>
  <si>
    <t>Sr Mgr, Strateg</t>
  </si>
  <si>
    <t>Christopher Gilkey</t>
  </si>
  <si>
    <t>Continuous Impr</t>
  </si>
  <si>
    <t>Jessica Farnsworth</t>
  </si>
  <si>
    <t>CAM Machinist 1</t>
  </si>
  <si>
    <t>James Eagle</t>
  </si>
  <si>
    <t>Senior Purchasi</t>
  </si>
  <si>
    <t>Viola Epley</t>
  </si>
  <si>
    <t>Credit III</t>
  </si>
  <si>
    <t>Arlene Dellinger</t>
  </si>
  <si>
    <t>Dir, AP Theater</t>
  </si>
  <si>
    <t>Kristy Shin</t>
  </si>
  <si>
    <t>Learning &amp; Deve</t>
  </si>
  <si>
    <t>Gladys Mcclain</t>
  </si>
  <si>
    <t>Steven Echeverria</t>
  </si>
  <si>
    <t>Planning/Purcha</t>
  </si>
  <si>
    <t>Jeffrey Mickle</t>
  </si>
  <si>
    <t>Pricing I</t>
  </si>
  <si>
    <t>Sheri Countryman</t>
  </si>
  <si>
    <t>Supply Chain Co</t>
  </si>
  <si>
    <t>Kristi Hollingsworth</t>
  </si>
  <si>
    <t>Partner Operati</t>
  </si>
  <si>
    <t>Verna Priddy</t>
  </si>
  <si>
    <t>Purchasing Exec</t>
  </si>
  <si>
    <t>Donald Scholl</t>
  </si>
  <si>
    <t>Mgr, Regional H</t>
  </si>
  <si>
    <t>James Foxworth</t>
  </si>
  <si>
    <t>General Manager</t>
  </si>
  <si>
    <t>Tony Fisk</t>
  </si>
  <si>
    <t>Mgr, Pricing</t>
  </si>
  <si>
    <t>Shawn Schmid</t>
  </si>
  <si>
    <t>Accounts Execut</t>
  </si>
  <si>
    <t>April Weiser</t>
  </si>
  <si>
    <t>Mike Valdes</t>
  </si>
  <si>
    <t>Production Spec</t>
  </si>
  <si>
    <t>Katie Overstreet</t>
  </si>
  <si>
    <t>Maintenance Tec</t>
  </si>
  <si>
    <t>Lawrence Judkins</t>
  </si>
  <si>
    <t>Logistics Opera</t>
  </si>
  <si>
    <t>Donald Bachman</t>
  </si>
  <si>
    <t>Juan Sartin</t>
  </si>
  <si>
    <t>Sr Facilities E</t>
  </si>
  <si>
    <t>Ryan Battles</t>
  </si>
  <si>
    <t>Training Execut</t>
  </si>
  <si>
    <t>Curtis Thompkins</t>
  </si>
  <si>
    <t>Mgr, Business</t>
  </si>
  <si>
    <t>Shelly Blakey</t>
  </si>
  <si>
    <t>Solutions Accou</t>
  </si>
  <si>
    <t>Chad Coney</t>
  </si>
  <si>
    <t>Supv, Administr</t>
  </si>
  <si>
    <t>Antonio Boyer</t>
  </si>
  <si>
    <t>Melissa Rutledge</t>
  </si>
  <si>
    <t>Supply Chain Ma</t>
  </si>
  <si>
    <t>Candace Kirksey</t>
  </si>
  <si>
    <t>Mgr, Quality</t>
  </si>
  <si>
    <t>Joanne Kershner</t>
  </si>
  <si>
    <t>Supv, Traffic</t>
  </si>
  <si>
    <t>Harold Shavers</t>
  </si>
  <si>
    <t>Maintenance &amp; N</t>
  </si>
  <si>
    <t>Rosalie Harrold</t>
  </si>
  <si>
    <t>Warehouse Opera</t>
  </si>
  <si>
    <t>New York</t>
  </si>
  <si>
    <t>Regional Mgr</t>
  </si>
  <si>
    <t>Roy Anthony</t>
  </si>
  <si>
    <t>SR VP</t>
  </si>
  <si>
    <t>Mgr, Area Produ</t>
  </si>
  <si>
    <t>Leonard Rambo</t>
  </si>
  <si>
    <t>Carlos Boisvert</t>
  </si>
  <si>
    <t>Traffic Analyst</t>
  </si>
  <si>
    <t>Sharon Mireles</t>
  </si>
  <si>
    <t>Tool Service Te</t>
  </si>
  <si>
    <t>Mike Tang</t>
  </si>
  <si>
    <t>Quality Inspect</t>
  </si>
  <si>
    <t>Jason Lockett</t>
  </si>
  <si>
    <t>Mgr, Category</t>
  </si>
  <si>
    <t>Lucy Devries</t>
  </si>
  <si>
    <t>Consultant Cust</t>
  </si>
  <si>
    <t>Adam Shrum</t>
  </si>
  <si>
    <t>Mgr, Site</t>
  </si>
  <si>
    <t>Kathryn Scharf</t>
  </si>
  <si>
    <t>Regional HR Spe</t>
  </si>
  <si>
    <t>Art Haney</t>
  </si>
  <si>
    <t>Dir, Regional B</t>
  </si>
  <si>
    <t>Monique Highsmith</t>
  </si>
  <si>
    <t>Anthony Ewell</t>
  </si>
  <si>
    <t>Accountant Book</t>
  </si>
  <si>
    <t>Kristina Brenneman</t>
  </si>
  <si>
    <t>Quality Tech 1</t>
  </si>
  <si>
    <t>Carolyn Rockett</t>
  </si>
  <si>
    <t>Christopher Hedge</t>
  </si>
  <si>
    <t>Billy Zack</t>
  </si>
  <si>
    <t>Division Qualit</t>
  </si>
  <si>
    <t>Jill Anthony</t>
  </si>
  <si>
    <t>HR Comp Mgr</t>
  </si>
  <si>
    <t>Melissa Guyer</t>
  </si>
  <si>
    <t>CNC Programmer</t>
  </si>
  <si>
    <t>Violet Speer</t>
  </si>
  <si>
    <t>Marjorie Ferguson</t>
  </si>
  <si>
    <t>Antonio Casas</t>
  </si>
  <si>
    <t>Chad Beard</t>
  </si>
  <si>
    <t>Sherri Manzanares</t>
  </si>
  <si>
    <t>Raymond Cothran</t>
  </si>
  <si>
    <t>Lydia Pepin</t>
  </si>
  <si>
    <t>Terry Hair</t>
  </si>
  <si>
    <t>Maxine Lehmann</t>
  </si>
  <si>
    <t>Eric Durst</t>
  </si>
  <si>
    <t>Monique Fecteau</t>
  </si>
  <si>
    <t>Vincent Cole</t>
  </si>
  <si>
    <t>Nicholas Harlan</t>
  </si>
  <si>
    <t>Tonya Coronado</t>
  </si>
  <si>
    <t>Harold Jeffries</t>
  </si>
  <si>
    <t>John Smith</t>
  </si>
  <si>
    <t>Date:8/26/2020 11:25:53 AMEmail:jill.anthony@acmeservices.comRealRow:221</t>
  </si>
  <si>
    <t>Position</t>
  </si>
  <si>
    <t>Ratings</t>
  </si>
  <si>
    <t>Managers</t>
  </si>
  <si>
    <t>Cust Serv Rep</t>
  </si>
  <si>
    <t>Director</t>
  </si>
  <si>
    <t>Etc</t>
  </si>
  <si>
    <t>CSR</t>
  </si>
  <si>
    <t>Line Supervisor</t>
  </si>
  <si>
    <t>Operations Mgr</t>
  </si>
  <si>
    <t>Sales Rep</t>
  </si>
  <si>
    <t>Admin Support</t>
  </si>
  <si>
    <t>Tech</t>
  </si>
  <si>
    <t>Mfg Supv</t>
  </si>
  <si>
    <t>Whs Mgr</t>
  </si>
  <si>
    <t>1)</t>
  </si>
  <si>
    <t>2)</t>
  </si>
  <si>
    <t>3)</t>
  </si>
  <si>
    <t>Reserved</t>
  </si>
  <si>
    <t>PDF File Name</t>
  </si>
  <si>
    <t>Form Name</t>
  </si>
  <si>
    <t>sfile/docs/SecureSheetUserInstructions.pdf/Merit Guide</t>
  </si>
  <si>
    <t>Setting Up Conditional Row Locking for Columns in SecureSheet</t>
  </si>
  <si>
    <t>Row Number</t>
  </si>
  <si>
    <t>Locked Cells</t>
  </si>
  <si>
    <t>N</t>
  </si>
  <si>
    <t>Enter the formula: =ROW() on the first row of data (after your header row).</t>
  </si>
  <si>
    <t>Label a spare column "Row Number" in the header row.</t>
  </si>
  <si>
    <t>Copy the =ROW() formula down the length of your data set.</t>
  </si>
  <si>
    <t>Use one of the spare columns to the right of your last column of data (next to the Row Number column, for example) that will contain the logic to conditionally lock cells in SecureSheet.</t>
  </si>
  <si>
    <t>Label a spare column "Locked Cells" in the header row.</t>
  </si>
  <si>
    <t>Formula: =IF($L7="N","R"&amp;AC7,"")&amp;";"&amp;IF($M7="N","W"&amp;AC7,"")</t>
  </si>
  <si>
    <t>Setting up a Row Number column in your main SecureSheet tab and adding a formula that identifies the row number.</t>
  </si>
  <si>
    <t>Setting up a Locked Cells column in your main SecureSheet tab and adding a formula that checks for conditions and identifies columns to lock on each row, accordingly.</t>
  </si>
  <si>
    <t>a)</t>
  </si>
  <si>
    <t>b)</t>
  </si>
  <si>
    <t>c)</t>
  </si>
  <si>
    <t>2) Setting up the Locked Cells Column</t>
  </si>
  <si>
    <t>1) Setting up a Row Number Column</t>
  </si>
  <si>
    <t>Locked Cells Column</t>
  </si>
  <si>
    <t>Identifying the Locked Cells column in the properties of each end user view where the locking applies.</t>
  </si>
  <si>
    <t>Identifying the Locked Cells column in View Properties</t>
  </si>
  <si>
    <t>3) Identifying the Locked Cells Column in View Properties</t>
  </si>
  <si>
    <t>Use one of the spare columns to the right of your last column of data to set up the Row Number column. This will be referenced in the formula used to identify the cells you need to conditionally lock.</t>
  </si>
  <si>
    <t>Use the following formula structure to write the conditional logic that identifies which column(s) to lock. For example, if an employee is not eligible for a merit award, lock the merit input column.</t>
  </si>
  <si>
    <t>When you have multiple locking conditions, use a semi-colon to delineate the end of one condition and the start of another condition.</t>
  </si>
  <si>
    <t>On each end user view where conditional cell locking applies, identify the Locked Cells Column in the view properties and cells will lock accordingly in SecureSheet.</t>
  </si>
  <si>
    <t>ROW-S(AB)</t>
  </si>
  <si>
    <t>Where: (AB) equals the Locked Cells column letter on your main SecureSheet tab</t>
  </si>
  <si>
    <t>Enter the following syntax in the Lock Cell Range (use ; as separator) view property:</t>
  </si>
  <si>
    <t>Repeat step 3a on each end user view where cells need to lock.</t>
  </si>
  <si>
    <t>Considerations:</t>
  </si>
  <si>
    <t>You may have different cell locking scenarios for different groups of users. When that is the case, add as many different Locked Cells columns as needed to accommodate each view. The ROW-S(LockedCellsColumn) may be different on each user view, if needed.</t>
  </si>
  <si>
    <t>When you have multiple compensation planning programs in one planning model (e.g., bonus, merit, promotion, equity), not all employees will be eligible for all compensation programs. You may setup conditional row locking in SecureSheet to lock the input columns for employees where they are not eligible for a compensation program. You do this by:</t>
  </si>
  <si>
    <t>For example: =IF(OR($M12="N/A",$M12="Below D",$M12="Not Eligible"),"H"&amp;AC7&amp;":"&amp;"K"&amp;AC7,"")</t>
  </si>
  <si>
    <t>Formula: =IF($L7="N","R"&amp;AC7,"")</t>
  </si>
  <si>
    <t>Where: =IF(value_logic_check_or_checks,"ColumnLetterToLock"&amp;Row Number Cell,"else resolves to blank")</t>
  </si>
  <si>
    <t>When you have a range of columns to lock, follow a similar syntax the identify the range (in this example, columns H through K will lock when the locking condition is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</si>
</sst>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quot;$&quot;#,##0"/>
    <numFmt numFmtId="165" formatCode="&quot;$&quot;#,##0.00"/>
    <numFmt numFmtId="166" formatCode="0.0%"/>
    <numFmt numFmtId="167" formatCode="m/d/yy"/>
    <numFmt numFmtId="168" formatCode="m/d/yy\ h:mm\ AM/PM;@"/>
  </numFmts>
  <fonts count="16" x14ac:knownFonts="1">
    <font>
      <sz val="11"/>
      <name val="Arial"/>
    </font>
    <font>
      <sz val="10"/>
      <name val="Arial"/>
      <family val="2"/>
    </font>
    <font>
      <sz val="8"/>
      <color rgb="FF000000"/>
      <name val="Arial"/>
      <family val="2"/>
    </font>
    <font>
      <b/>
      <sz val="8"/>
      <color rgb="FF000000"/>
      <name val="Arial"/>
      <family val="2"/>
    </font>
    <font>
      <sz val="8"/>
      <color rgb="FF373B3D"/>
      <name val="Arial"/>
      <family val="2"/>
    </font>
    <font>
      <b/>
      <u/>
      <sz val="8"/>
      <color rgb="FF000000"/>
      <name val="Arial"/>
      <family val="2"/>
    </font>
    <font>
      <b/>
      <sz val="14"/>
      <color rgb="FF000000"/>
      <name val="Arial"/>
      <family val="2"/>
    </font>
    <font>
      <sz val="11"/>
      <name val="Calibri"/>
      <family val="2"/>
    </font>
    <font>
      <u/>
      <sz val="8"/>
      <color theme="10"/>
      <name val="Arial"/>
      <family val="2"/>
    </font>
    <font>
      <b/>
      <u/>
      <sz val="12"/>
      <name val="Calibri"/>
      <family val="2"/>
    </font>
    <font>
      <sz val="8"/>
      <color indexed="8"/>
      <name val="Arial"/>
      <family val="2"/>
    </font>
    <font>
      <sz val="11"/>
      <color indexed="8"/>
      <name val="Calibri"/>
      <family val="2"/>
    </font>
    <font>
      <b/>
      <sz val="11"/>
      <color indexed="8"/>
      <name val="Calibri"/>
      <family val="2"/>
    </font>
    <font>
      <u/>
      <sz val="11"/>
      <color theme="10"/>
      <name val="Arial"/>
    </font>
    <font>
      <b/>
      <u/>
      <sz val="12"/>
      <color indexed="8"/>
      <name val="Calibri"/>
      <family val="2"/>
    </font>
    <font>
      <u/>
      <sz val="11"/>
      <color theme="10"/>
      <name val="Calibri"/>
      <family val="2"/>
    </font>
  </fonts>
  <fills count="12">
    <fill>
      <patternFill patternType="none"/>
    </fill>
    <fill>
      <patternFill patternType="gray125"/>
    </fill>
    <fill>
      <patternFill patternType="none"/>
    </fill>
    <fill>
      <patternFill patternType="solid">
        <fgColor rgb="FFFFFF00"/>
        <bgColor rgb="FFFFFF00"/>
      </patternFill>
    </fill>
    <fill>
      <patternFill patternType="solid">
        <fgColor rgb="FFFFFFFF"/>
        <bgColor rgb="FFFFFFFF"/>
      </patternFill>
    </fill>
    <fill>
      <patternFill patternType="solid">
        <fgColor rgb="FFC5D9F1"/>
        <bgColor rgb="FFC5D9F1"/>
      </patternFill>
    </fill>
    <fill>
      <patternFill patternType="solid">
        <fgColor rgb="FFFFFFCC"/>
        <bgColor rgb="FFFFFFCC"/>
      </patternFill>
    </fill>
    <fill>
      <patternFill patternType="solid">
        <fgColor rgb="FFEBF1DE"/>
        <bgColor rgb="FFEBF1DE"/>
      </patternFill>
    </fill>
    <fill>
      <patternFill patternType="solid">
        <fgColor rgb="FFF2F2F2"/>
        <bgColor rgb="FFF2F2F2"/>
      </patternFill>
    </fill>
    <fill>
      <patternFill patternType="solid">
        <fgColor rgb="FF92D050"/>
        <bgColor rgb="FF92D050"/>
      </patternFill>
    </fill>
    <fill>
      <patternFill patternType="solid">
        <fgColor rgb="FFFF0000"/>
        <bgColor rgb="FFFF0000"/>
      </patternFill>
    </fill>
    <fill>
      <patternFill patternType="solid">
        <fgColor theme="0"/>
        <bgColor indexed="64"/>
      </patternFill>
    </fill>
  </fills>
  <borders count="2">
    <border>
      <left/>
      <right/>
      <top/>
      <bottom/>
      <diagonal/>
    </border>
    <border>
      <left/>
      <right/>
      <top/>
      <bottom/>
      <diagonal/>
    </border>
  </borders>
  <cellStyleXfs count="4">
    <xf numFmtId="0" fontId="0" fillId="0" borderId="0"/>
    <xf numFmtId="0" fontId="8" fillId="2" borderId="1" applyNumberFormat="0" applyFill="0" applyBorder="0" applyAlignment="0" applyProtection="0"/>
    <xf numFmtId="0" fontId="10" fillId="2" borderId="1"/>
    <xf numFmtId="0" fontId="13" fillId="0" borderId="0" applyNumberFormat="0" applyFill="0" applyBorder="0" applyAlignment="0" applyProtection="0"/>
  </cellStyleXfs>
  <cellXfs count="60">
    <xf numFmtId="0" fontId="0" fillId="0" borderId="0" xfId="0"/>
    <xf numFmtId="0" fontId="1" fillId="2" borderId="1" xfId="0" applyFont="1" applyFill="1" applyBorder="1"/>
    <xf numFmtId="164" fontId="2" fillId="2" borderId="1" xfId="0" applyNumberFormat="1" applyFont="1" applyFill="1" applyBorder="1" applyAlignment="1">
      <alignment horizontal="left"/>
    </xf>
    <xf numFmtId="0" fontId="3" fillId="3" borderId="1" xfId="0" applyFont="1" applyFill="1" applyBorder="1"/>
    <xf numFmtId="0" fontId="2" fillId="2" borderId="1" xfId="0" applyFont="1" applyFill="1" applyBorder="1" applyAlignment="1">
      <alignment horizontal="left"/>
    </xf>
    <xf numFmtId="0" fontId="3" fillId="2" borderId="1" xfId="0" applyFont="1" applyFill="1" applyBorder="1"/>
    <xf numFmtId="0" fontId="4" fillId="2" borderId="1" xfId="0" applyFont="1" applyFill="1" applyBorder="1" applyAlignment="1">
      <alignment horizontal="left"/>
    </xf>
    <xf numFmtId="166" fontId="2" fillId="6" borderId="1" xfId="0" applyNumberFormat="1" applyFont="1" applyFill="1" applyBorder="1" applyAlignment="1">
      <alignment horizontal="left"/>
    </xf>
    <xf numFmtId="9" fontId="2" fillId="6" borderId="1" xfId="0" applyNumberFormat="1" applyFont="1" applyFill="1" applyBorder="1" applyAlignment="1">
      <alignment horizontal="right"/>
    </xf>
    <xf numFmtId="164" fontId="2" fillId="2" borderId="1" xfId="0" applyNumberFormat="1" applyFont="1" applyFill="1" applyBorder="1" applyAlignment="1">
      <alignment horizontal="right"/>
    </xf>
    <xf numFmtId="37" fontId="2" fillId="2" borderId="1" xfId="0" applyNumberFormat="1" applyFont="1" applyFill="1" applyBorder="1" applyAlignment="1">
      <alignment horizontal="center"/>
    </xf>
    <xf numFmtId="3" fontId="3" fillId="2" borderId="1" xfId="0" applyNumberFormat="1" applyFont="1" applyFill="1" applyBorder="1" applyAlignment="1">
      <alignment horizontal="left"/>
    </xf>
    <xf numFmtId="164" fontId="2" fillId="7" borderId="1" xfId="0" applyNumberFormat="1" applyFont="1" applyFill="1" applyBorder="1" applyAlignment="1">
      <alignment horizontal="left"/>
    </xf>
    <xf numFmtId="9" fontId="3" fillId="2" borderId="1" xfId="0" applyNumberFormat="1" applyFont="1" applyFill="1" applyBorder="1" applyAlignment="1">
      <alignment horizontal="right"/>
    </xf>
    <xf numFmtId="0" fontId="2" fillId="6" borderId="1" xfId="0" applyFont="1" applyFill="1" applyBorder="1" applyAlignment="1">
      <alignment horizontal="left" wrapText="1"/>
    </xf>
    <xf numFmtId="0" fontId="2" fillId="6" borderId="1" xfId="0" applyFont="1" applyFill="1" applyBorder="1"/>
    <xf numFmtId="0" fontId="5" fillId="8" borderId="1" xfId="0" applyFont="1" applyFill="1" applyBorder="1" applyAlignment="1">
      <alignment horizontal="left" wrapText="1"/>
    </xf>
    <xf numFmtId="164" fontId="5" fillId="8" borderId="1" xfId="0" applyNumberFormat="1" applyFont="1" applyFill="1" applyBorder="1" applyAlignment="1">
      <alignment horizontal="center" wrapText="1"/>
    </xf>
    <xf numFmtId="0" fontId="2" fillId="4" borderId="1" xfId="0" applyFont="1" applyFill="1" applyBorder="1" applyAlignment="1">
      <alignment horizontal="left"/>
    </xf>
    <xf numFmtId="0" fontId="2" fillId="2" borderId="1" xfId="0" applyFont="1" applyFill="1" applyBorder="1" applyAlignment="1">
      <alignment horizontal="center"/>
    </xf>
    <xf numFmtId="0" fontId="2" fillId="2" borderId="1" xfId="0" applyFont="1" applyFill="1" applyBorder="1"/>
    <xf numFmtId="0" fontId="3" fillId="6" borderId="1" xfId="0" applyFont="1" applyFill="1" applyBorder="1" applyAlignment="1">
      <alignment horizontal="left"/>
    </xf>
    <xf numFmtId="6" fontId="3" fillId="6" borderId="1" xfId="0" applyNumberFormat="1" applyFont="1" applyFill="1" applyBorder="1" applyAlignment="1">
      <alignment horizontal="left"/>
    </xf>
    <xf numFmtId="167" fontId="2" fillId="2" borderId="1" xfId="0" applyNumberFormat="1" applyFont="1" applyFill="1" applyBorder="1" applyAlignment="1">
      <alignment horizontal="left"/>
    </xf>
    <xf numFmtId="0" fontId="3" fillId="2" borderId="1" xfId="0" applyFont="1" applyFill="1" applyBorder="1" applyAlignment="1">
      <alignment wrapText="1"/>
    </xf>
    <xf numFmtId="167" fontId="2" fillId="2" borderId="1" xfId="0" applyNumberFormat="1" applyFont="1" applyFill="1" applyBorder="1"/>
    <xf numFmtId="0" fontId="3" fillId="3" borderId="1" xfId="0" applyFont="1" applyFill="1" applyBorder="1" applyAlignment="1">
      <alignment wrapText="1"/>
    </xf>
    <xf numFmtId="168" fontId="1" fillId="2" borderId="1" xfId="0" applyNumberFormat="1" applyFont="1" applyFill="1" applyBorder="1"/>
    <xf numFmtId="0" fontId="1" fillId="0" borderId="1" xfId="0" applyFont="1" applyBorder="1"/>
    <xf numFmtId="0" fontId="3" fillId="0" borderId="1" xfId="0" applyFont="1" applyBorder="1"/>
    <xf numFmtId="0" fontId="2" fillId="0" borderId="1" xfId="0" applyFont="1" applyBorder="1" applyAlignment="1">
      <alignment horizontal="left"/>
    </xf>
    <xf numFmtId="0" fontId="6" fillId="0" borderId="1" xfId="0" applyFont="1" applyBorder="1" applyAlignment="1">
      <alignment horizontal="center"/>
    </xf>
    <xf numFmtId="0" fontId="3" fillId="0" borderId="1" xfId="0" applyFont="1" applyBorder="1" applyAlignment="1">
      <alignment horizontal="left"/>
    </xf>
    <xf numFmtId="10" fontId="3" fillId="0" borderId="1" xfId="0" applyNumberFormat="1" applyFont="1" applyBorder="1" applyAlignment="1">
      <alignment horizontal="left"/>
    </xf>
    <xf numFmtId="10" fontId="2" fillId="0" borderId="1" xfId="0" applyNumberFormat="1" applyFont="1" applyBorder="1" applyAlignment="1">
      <alignment horizontal="left"/>
    </xf>
    <xf numFmtId="0" fontId="11" fillId="11" borderId="1" xfId="2" applyFont="1" applyFill="1"/>
    <xf numFmtId="164" fontId="2" fillId="0" borderId="1" xfId="0" applyNumberFormat="1" applyFont="1" applyBorder="1" applyAlignment="1">
      <alignment horizontal="left"/>
    </xf>
    <xf numFmtId="9"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right"/>
    </xf>
    <xf numFmtId="0" fontId="11" fillId="11" borderId="1" xfId="2" applyFont="1" applyFill="1" applyAlignment="1">
      <alignment wrapText="1"/>
    </xf>
    <xf numFmtId="0" fontId="11" fillId="11" borderId="1" xfId="2" applyFont="1" applyFill="1" applyAlignment="1">
      <alignment horizontal="left" vertical="top"/>
    </xf>
    <xf numFmtId="0" fontId="3" fillId="0" borderId="1" xfId="0" applyFont="1" applyBorder="1" applyAlignment="1">
      <alignment horizontal="left" wrapText="1"/>
    </xf>
    <xf numFmtId="0" fontId="11" fillId="11" borderId="1" xfId="2" applyFont="1" applyFill="1" applyAlignment="1">
      <alignment horizontal="left" vertical="top" wrapText="1"/>
    </xf>
    <xf numFmtId="0" fontId="12" fillId="11" borderId="1" xfId="2" applyFont="1" applyFill="1"/>
    <xf numFmtId="0" fontId="11" fillId="11" borderId="1" xfId="2" applyFont="1" applyFill="1" applyAlignment="1">
      <alignment wrapText="1"/>
    </xf>
    <xf numFmtId="0" fontId="12" fillId="11" borderId="1" xfId="2" applyFont="1" applyFill="1" applyAlignment="1">
      <alignment wrapText="1"/>
    </xf>
    <xf numFmtId="0" fontId="11" fillId="11" borderId="1" xfId="2" applyFont="1" applyFill="1" applyAlignment="1">
      <alignment horizontal="left" vertical="top" wrapText="1"/>
    </xf>
    <xf numFmtId="0" fontId="15" fillId="11" borderId="1" xfId="3" applyFont="1" applyFill="1" applyBorder="1" applyAlignment="1">
      <alignment wrapText="1"/>
    </xf>
    <xf numFmtId="0" fontId="7" fillId="2" borderId="1" xfId="0" applyFont="1" applyFill="1" applyBorder="1" applyAlignment="1">
      <alignment horizontal="left" vertical="top" wrapText="1"/>
    </xf>
    <xf numFmtId="0" fontId="15" fillId="2" borderId="1" xfId="3" applyFont="1" applyFill="1" applyBorder="1" applyAlignment="1">
      <alignment horizontal="left" vertical="top" wrapText="1"/>
    </xf>
    <xf numFmtId="0" fontId="9" fillId="11" borderId="1" xfId="1" applyFont="1" applyFill="1" applyAlignment="1">
      <alignment wrapText="1"/>
    </xf>
    <xf numFmtId="0" fontId="14" fillId="11" borderId="1" xfId="2" applyFont="1" applyFill="1" applyAlignment="1">
      <alignment wrapText="1"/>
    </xf>
    <xf numFmtId="0" fontId="3" fillId="3" borderId="1" xfId="0" applyFont="1" applyFill="1" applyBorder="1" applyAlignment="1">
      <alignment horizontal="center" wrapText="1"/>
    </xf>
    <xf numFmtId="0" fontId="2" fillId="10" borderId="1" xfId="0" applyFont="1" applyFill="1" applyBorder="1" applyAlignment="1">
      <alignment horizontal="left"/>
    </xf>
    <xf numFmtId="0" fontId="3" fillId="6" borderId="1" xfId="0" applyFont="1" applyFill="1" applyBorder="1" applyAlignment="1">
      <alignment horizontal="left"/>
    </xf>
    <xf numFmtId="0" fontId="5" fillId="2" borderId="1" xfId="0" applyFont="1" applyFill="1" applyBorder="1" applyAlignment="1">
      <alignment horizontal="center"/>
    </xf>
    <xf numFmtId="0" fontId="2" fillId="2" borderId="1" xfId="0" applyFont="1" applyFill="1" applyBorder="1"/>
    <xf numFmtId="0" fontId="2" fillId="9" borderId="1" xfId="0" applyFont="1" applyFill="1" applyBorder="1" applyAlignment="1">
      <alignment horizontal="left"/>
    </xf>
    <xf numFmtId="0" fontId="2" fillId="5" borderId="1" xfId="0" applyFont="1" applyFill="1" applyBorder="1" applyAlignment="1">
      <alignment horizontal="left"/>
    </xf>
  </cellXfs>
  <cellStyles count="4">
    <cellStyle name="Hyperlink" xfId="3" builtinId="8"/>
    <cellStyle name="Hyperlink 2" xfId="1" xr:uid="{A7DD6E81-B7F5-4B2C-B0CC-4A81268ABA3F}"/>
    <cellStyle name="Normal" xfId="0" builtinId="0"/>
    <cellStyle name="Normal 2" xfId="2" xr:uid="{4A4941C3-06DB-4EEA-B472-D3E4CDB34395}"/>
  </cellStyles>
  <dxfs count="7">
    <dxf>
      <fill>
        <patternFill>
          <bgColor rgb="FFFF0000"/>
        </patternFill>
      </fill>
    </dxf>
    <dxf>
      <fill>
        <patternFill>
          <bgColor theme="8" tint="0.79998168889431442"/>
        </patternFill>
      </fill>
    </dxf>
    <dxf>
      <fill>
        <patternFill>
          <bgColor theme="9" tint="0.39994506668294322"/>
        </patternFill>
      </fill>
    </dxf>
    <dxf>
      <font>
        <u val="none"/>
      </font>
      <fill>
        <patternFill patternType="solid">
          <fgColor rgb="FFBFBFBF"/>
          <bgColor rgb="FFBFBFBF"/>
        </patternFill>
      </fill>
    </dxf>
    <dxf>
      <font>
        <u val="none"/>
      </font>
      <fill>
        <patternFill patternType="solid">
          <fgColor rgb="FFD9D9D9"/>
          <bgColor rgb="FFD9D9D9"/>
        </patternFill>
      </fill>
    </dxf>
    <dxf>
      <font>
        <u val="none"/>
      </font>
      <fill>
        <patternFill patternType="solid">
          <fgColor rgb="FFBFBFBF"/>
          <bgColor rgb="FFBFBFBF"/>
        </patternFill>
      </fill>
    </dxf>
    <dxf>
      <font>
        <u val="none"/>
      </font>
      <fill>
        <patternFill patternType="solid">
          <fgColor rgb="FFBFBFBF"/>
          <bgColor rgb="FFBFBFBF"/>
        </patternFill>
      </fill>
    </dxf>
  </dxfs>
  <tableStyles count="0" defaultTableStyle="TableStyleMedium2" defaultPivotStyle="PivotStyleLight16"/>
  <colors>
    <mruColors>
      <color rgb="FFFF9933"/>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40</xdr:row>
      <xdr:rowOff>0</xdr:rowOff>
    </xdr:from>
    <xdr:to>
      <xdr:col>22</xdr:col>
      <xdr:colOff>360139</xdr:colOff>
      <xdr:row>50</xdr:row>
      <xdr:rowOff>18810</xdr:rowOff>
    </xdr:to>
    <xdr:pic>
      <xdr:nvPicPr>
        <xdr:cNvPr id="3" name="Picture 2">
          <a:extLst>
            <a:ext uri="{FF2B5EF4-FFF2-40B4-BE49-F238E27FC236}">
              <a16:creationId xmlns:a16="http://schemas.microsoft.com/office/drawing/2014/main" id="{63F2E36F-CD25-4C78-806C-F94E216A6F1A}"/>
            </a:ext>
          </a:extLst>
        </xdr:cNvPr>
        <xdr:cNvPicPr>
          <a:picLocks noChangeAspect="1"/>
        </xdr:cNvPicPr>
      </xdr:nvPicPr>
      <xdr:blipFill>
        <a:blip xmlns:r="http://schemas.openxmlformats.org/officeDocument/2006/relationships" r:embed="rId1"/>
        <a:stretch>
          <a:fillRect/>
        </a:stretch>
      </xdr:blipFill>
      <xdr:spPr>
        <a:xfrm>
          <a:off x="514350" y="9372600"/>
          <a:ext cx="14485714" cy="1923810"/>
        </a:xfrm>
        <a:prstGeom prst="rect">
          <a:avLst/>
        </a:prstGeom>
      </xdr:spPr>
    </xdr:pic>
    <xdr:clientData/>
  </xdr:twoCellAnchor>
  <xdr:twoCellAnchor editAs="oneCell">
    <xdr:from>
      <xdr:col>7</xdr:col>
      <xdr:colOff>0</xdr:colOff>
      <xdr:row>51</xdr:row>
      <xdr:rowOff>0</xdr:rowOff>
    </xdr:from>
    <xdr:to>
      <xdr:col>8</xdr:col>
      <xdr:colOff>1037964</xdr:colOff>
      <xdr:row>81</xdr:row>
      <xdr:rowOff>180238</xdr:rowOff>
    </xdr:to>
    <xdr:pic>
      <xdr:nvPicPr>
        <xdr:cNvPr id="8" name="Picture 7">
          <a:extLst>
            <a:ext uri="{FF2B5EF4-FFF2-40B4-BE49-F238E27FC236}">
              <a16:creationId xmlns:a16="http://schemas.microsoft.com/office/drawing/2014/main" id="{0E04500B-7AB8-3C39-532F-46F7ECDADF24}"/>
            </a:ext>
          </a:extLst>
        </xdr:cNvPr>
        <xdr:cNvPicPr>
          <a:picLocks noChangeAspect="1"/>
        </xdr:cNvPicPr>
      </xdr:nvPicPr>
      <xdr:blipFill>
        <a:blip xmlns:r="http://schemas.openxmlformats.org/officeDocument/2006/relationships" r:embed="rId2"/>
        <a:stretch>
          <a:fillRect/>
        </a:stretch>
      </xdr:blipFill>
      <xdr:spPr>
        <a:xfrm>
          <a:off x="5543550" y="9191625"/>
          <a:ext cx="2085714" cy="5895238"/>
        </a:xfrm>
        <a:prstGeom prst="rect">
          <a:avLst/>
        </a:prstGeom>
      </xdr:spPr>
    </xdr:pic>
    <xdr:clientData/>
  </xdr:twoCellAnchor>
  <xdr:twoCellAnchor editAs="oneCell">
    <xdr:from>
      <xdr:col>2</xdr:col>
      <xdr:colOff>0</xdr:colOff>
      <xdr:row>51</xdr:row>
      <xdr:rowOff>0</xdr:rowOff>
    </xdr:from>
    <xdr:to>
      <xdr:col>6</xdr:col>
      <xdr:colOff>561399</xdr:colOff>
      <xdr:row>82</xdr:row>
      <xdr:rowOff>8786</xdr:rowOff>
    </xdr:to>
    <xdr:pic>
      <xdr:nvPicPr>
        <xdr:cNvPr id="9" name="Picture 8">
          <a:extLst>
            <a:ext uri="{FF2B5EF4-FFF2-40B4-BE49-F238E27FC236}">
              <a16:creationId xmlns:a16="http://schemas.microsoft.com/office/drawing/2014/main" id="{97425A53-7906-45E4-0EFA-1BD50E9A02CF}"/>
            </a:ext>
          </a:extLst>
        </xdr:cNvPr>
        <xdr:cNvPicPr>
          <a:picLocks noChangeAspect="1"/>
        </xdr:cNvPicPr>
      </xdr:nvPicPr>
      <xdr:blipFill>
        <a:blip xmlns:r="http://schemas.openxmlformats.org/officeDocument/2006/relationships" r:embed="rId3"/>
        <a:stretch>
          <a:fillRect/>
        </a:stretch>
      </xdr:blipFill>
      <xdr:spPr>
        <a:xfrm>
          <a:off x="514350" y="9401175"/>
          <a:ext cx="4609524" cy="59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87ECD-34B0-4E00-A7EA-C9CA999EC857}">
  <sheetPr>
    <tabColor theme="9" tint="0.59999389629810485"/>
  </sheetPr>
  <dimension ref="B2:K40"/>
  <sheetViews>
    <sheetView showGridLines="0" tabSelected="1" topLeftCell="A7" workbookViewId="0">
      <selection activeCell="C27" sqref="C27:J27"/>
    </sheetView>
  </sheetViews>
  <sheetFormatPr defaultColWidth="6.375" defaultRowHeight="15" customHeight="1" x14ac:dyDescent="0.25"/>
  <cols>
    <col min="1" max="2" width="3.375" style="35" customWidth="1"/>
    <col min="3" max="3" width="13.75" style="35" customWidth="1"/>
    <col min="4" max="4" width="13.625" style="35" customWidth="1"/>
    <col min="5" max="7" width="12.875" style="35" customWidth="1"/>
    <col min="8" max="8" width="13.75" style="35" customWidth="1"/>
    <col min="9" max="9" width="14" style="35" customWidth="1"/>
    <col min="10" max="10" width="15.125" style="35" customWidth="1"/>
    <col min="11" max="11" width="6.375" customWidth="1"/>
    <col min="12" max="16384" width="6.375" style="35"/>
  </cols>
  <sheetData>
    <row r="2" spans="2:10" ht="15" customHeight="1" x14ac:dyDescent="0.25">
      <c r="B2" s="51" t="s">
        <v>464</v>
      </c>
      <c r="C2" s="52"/>
      <c r="D2" s="52"/>
      <c r="E2" s="52"/>
      <c r="F2" s="52"/>
      <c r="G2" s="52"/>
      <c r="H2" s="52"/>
      <c r="I2" s="52"/>
      <c r="J2" s="52"/>
    </row>
    <row r="4" spans="2:10" ht="48" customHeight="1" x14ac:dyDescent="0.25">
      <c r="B4" s="45" t="s">
        <v>495</v>
      </c>
      <c r="C4" s="45"/>
      <c r="D4" s="45"/>
      <c r="E4" s="45"/>
      <c r="F4" s="45"/>
      <c r="G4" s="45"/>
      <c r="H4" s="45"/>
      <c r="I4" s="45"/>
      <c r="J4" s="45"/>
    </row>
    <row r="5" spans="2:10" ht="15" customHeight="1" x14ac:dyDescent="0.25">
      <c r="B5" s="45"/>
      <c r="C5" s="45"/>
      <c r="D5" s="45"/>
      <c r="E5" s="45"/>
      <c r="F5" s="45"/>
      <c r="G5" s="45"/>
      <c r="H5" s="45"/>
      <c r="I5" s="45"/>
      <c r="J5" s="45"/>
    </row>
    <row r="6" spans="2:10" ht="15" customHeight="1" x14ac:dyDescent="0.25">
      <c r="B6" s="41" t="s">
        <v>457</v>
      </c>
      <c r="C6" s="49" t="s">
        <v>474</v>
      </c>
      <c r="D6" s="49"/>
      <c r="E6" s="49"/>
      <c r="F6" s="49"/>
      <c r="G6" s="49"/>
      <c r="H6" s="49"/>
      <c r="I6" s="49"/>
      <c r="J6" s="49"/>
    </row>
    <row r="7" spans="2:10" ht="30.75" customHeight="1" x14ac:dyDescent="0.25">
      <c r="B7" s="41" t="s">
        <v>458</v>
      </c>
      <c r="C7" s="49" t="s">
        <v>475</v>
      </c>
      <c r="D7" s="49"/>
      <c r="E7" s="49"/>
      <c r="F7" s="49"/>
      <c r="G7" s="49"/>
      <c r="H7" s="49"/>
      <c r="I7" s="49"/>
      <c r="J7" s="49"/>
    </row>
    <row r="8" spans="2:10" ht="15" customHeight="1" x14ac:dyDescent="0.25">
      <c r="B8" s="41" t="s">
        <v>459</v>
      </c>
      <c r="C8" s="47" t="s">
        <v>482</v>
      </c>
      <c r="D8" s="47"/>
      <c r="E8" s="47"/>
      <c r="F8" s="47"/>
      <c r="G8" s="47"/>
      <c r="H8" s="47"/>
      <c r="I8" s="47"/>
      <c r="J8" s="47"/>
    </row>
    <row r="9" spans="2:10" ht="15" customHeight="1" x14ac:dyDescent="0.25">
      <c r="C9" s="40"/>
      <c r="D9" s="40"/>
      <c r="E9" s="40"/>
      <c r="F9" s="40"/>
      <c r="G9" s="40"/>
      <c r="H9" s="40"/>
      <c r="I9" s="40"/>
      <c r="J9" s="40"/>
    </row>
    <row r="10" spans="2:10" ht="15" customHeight="1" x14ac:dyDescent="0.25">
      <c r="B10" s="44" t="s">
        <v>480</v>
      </c>
      <c r="C10" s="44"/>
      <c r="D10" s="44"/>
      <c r="E10" s="44"/>
      <c r="F10" s="44"/>
      <c r="G10" s="44"/>
      <c r="H10" s="44"/>
      <c r="I10" s="44"/>
      <c r="J10" s="44"/>
    </row>
    <row r="11" spans="2:10" ht="28.5" customHeight="1" x14ac:dyDescent="0.25">
      <c r="B11" s="45" t="s">
        <v>485</v>
      </c>
      <c r="C11" s="45"/>
      <c r="D11" s="45"/>
      <c r="E11" s="45"/>
      <c r="F11" s="45"/>
      <c r="G11" s="45"/>
      <c r="H11" s="45"/>
      <c r="I11" s="45"/>
      <c r="J11" s="45"/>
    </row>
    <row r="12" spans="2:10" ht="15" customHeight="1" x14ac:dyDescent="0.25">
      <c r="B12" s="43" t="s">
        <v>476</v>
      </c>
      <c r="C12" s="45" t="s">
        <v>469</v>
      </c>
      <c r="D12" s="45"/>
      <c r="E12" s="45"/>
      <c r="F12" s="45"/>
      <c r="G12" s="45"/>
      <c r="H12" s="45"/>
      <c r="I12" s="45"/>
      <c r="J12" s="45"/>
    </row>
    <row r="13" spans="2:10" ht="15" customHeight="1" x14ac:dyDescent="0.25">
      <c r="B13" s="43" t="s">
        <v>477</v>
      </c>
      <c r="C13" s="45" t="s">
        <v>468</v>
      </c>
      <c r="D13" s="45"/>
      <c r="E13" s="45"/>
      <c r="F13" s="45"/>
      <c r="G13" s="45"/>
      <c r="H13" s="45"/>
      <c r="I13" s="45"/>
      <c r="J13" s="45"/>
    </row>
    <row r="14" spans="2:10" ht="15" customHeight="1" x14ac:dyDescent="0.25">
      <c r="B14" s="43" t="s">
        <v>478</v>
      </c>
      <c r="C14" s="45" t="s">
        <v>470</v>
      </c>
      <c r="D14" s="45"/>
      <c r="E14" s="45"/>
      <c r="F14" s="45"/>
      <c r="G14" s="45"/>
      <c r="H14" s="45"/>
      <c r="I14" s="45"/>
      <c r="J14" s="45"/>
    </row>
    <row r="15" spans="2:10" ht="15" customHeight="1" x14ac:dyDescent="0.25">
      <c r="B15" s="43"/>
      <c r="C15" s="50" t="s">
        <v>465</v>
      </c>
      <c r="D15" s="50"/>
      <c r="E15" s="50"/>
      <c r="F15" s="50"/>
      <c r="G15" s="50"/>
      <c r="H15" s="50"/>
      <c r="I15" s="50"/>
      <c r="J15" s="50"/>
    </row>
    <row r="16" spans="2:10" ht="15" customHeight="1" x14ac:dyDescent="0.25">
      <c r="B16" s="40"/>
      <c r="C16" s="40"/>
      <c r="D16" s="40"/>
      <c r="E16" s="40"/>
      <c r="F16" s="40"/>
      <c r="G16" s="40"/>
      <c r="H16" s="40"/>
      <c r="I16" s="40"/>
      <c r="J16" s="40"/>
    </row>
    <row r="17" spans="2:10" ht="15" customHeight="1" x14ac:dyDescent="0.25">
      <c r="B17" s="46" t="s">
        <v>479</v>
      </c>
      <c r="C17" s="46"/>
      <c r="D17" s="46"/>
      <c r="E17" s="46"/>
      <c r="F17" s="46"/>
      <c r="G17" s="46"/>
      <c r="H17" s="46"/>
      <c r="I17" s="46"/>
      <c r="J17" s="46"/>
    </row>
    <row r="18" spans="2:10" ht="30" customHeight="1" x14ac:dyDescent="0.25">
      <c r="B18" s="45" t="s">
        <v>471</v>
      </c>
      <c r="C18" s="45"/>
      <c r="D18" s="45"/>
      <c r="E18" s="45"/>
      <c r="F18" s="45"/>
      <c r="G18" s="45"/>
      <c r="H18" s="45"/>
      <c r="I18" s="45"/>
      <c r="J18" s="45"/>
    </row>
    <row r="19" spans="2:10" ht="15" customHeight="1" x14ac:dyDescent="0.25">
      <c r="B19" s="43" t="s">
        <v>476</v>
      </c>
      <c r="C19" s="45" t="s">
        <v>472</v>
      </c>
      <c r="D19" s="45"/>
      <c r="E19" s="45"/>
      <c r="F19" s="45"/>
      <c r="G19" s="45"/>
      <c r="H19" s="45"/>
      <c r="I19" s="45"/>
      <c r="J19" s="45"/>
    </row>
    <row r="20" spans="2:10" ht="31.5" customHeight="1" x14ac:dyDescent="0.25">
      <c r="B20" s="43" t="s">
        <v>477</v>
      </c>
      <c r="C20" s="45" t="s">
        <v>486</v>
      </c>
      <c r="D20" s="45"/>
      <c r="E20" s="45"/>
      <c r="F20" s="45"/>
      <c r="G20" s="45"/>
      <c r="H20" s="45"/>
      <c r="I20" s="45"/>
      <c r="J20" s="45"/>
    </row>
    <row r="21" spans="2:10" ht="15" customHeight="1" x14ac:dyDescent="0.25">
      <c r="C21" s="45" t="s">
        <v>497</v>
      </c>
      <c r="D21" s="45"/>
      <c r="E21" s="45"/>
      <c r="F21" s="45"/>
      <c r="G21" s="45"/>
      <c r="H21" s="45"/>
      <c r="I21" s="45"/>
      <c r="J21" s="45"/>
    </row>
    <row r="22" spans="2:10" ht="15" customHeight="1" x14ac:dyDescent="0.25">
      <c r="C22" s="45" t="s">
        <v>498</v>
      </c>
      <c r="D22" s="45"/>
      <c r="E22" s="45"/>
      <c r="F22" s="45"/>
      <c r="G22" s="45"/>
      <c r="H22" s="45"/>
      <c r="I22" s="45"/>
      <c r="J22" s="45"/>
    </row>
    <row r="23" spans="2:10" ht="15" customHeight="1" x14ac:dyDescent="0.25">
      <c r="C23" s="45"/>
      <c r="D23" s="45"/>
      <c r="E23" s="45"/>
      <c r="F23" s="45"/>
      <c r="G23" s="45"/>
      <c r="H23" s="45"/>
      <c r="I23" s="45"/>
      <c r="J23" s="45"/>
    </row>
    <row r="24" spans="2:10" ht="15" customHeight="1" x14ac:dyDescent="0.25">
      <c r="C24" s="45" t="s">
        <v>487</v>
      </c>
      <c r="D24" s="45"/>
      <c r="E24" s="45"/>
      <c r="F24" s="45"/>
      <c r="G24" s="45"/>
      <c r="H24" s="45"/>
      <c r="I24" s="45"/>
      <c r="J24" s="45"/>
    </row>
    <row r="25" spans="2:10" ht="15" customHeight="1" x14ac:dyDescent="0.25">
      <c r="C25" s="45" t="s">
        <v>473</v>
      </c>
      <c r="D25" s="45"/>
      <c r="E25" s="45"/>
      <c r="F25" s="45"/>
      <c r="G25" s="45"/>
      <c r="H25" s="45"/>
      <c r="I25" s="45"/>
      <c r="J25" s="45"/>
    </row>
    <row r="26" spans="2:10" ht="15" customHeight="1" x14ac:dyDescent="0.25">
      <c r="C26" s="45"/>
      <c r="D26" s="45"/>
      <c r="E26" s="45"/>
      <c r="F26" s="45"/>
      <c r="G26" s="45"/>
      <c r="H26" s="45"/>
      <c r="I26" s="45"/>
      <c r="J26" s="45"/>
    </row>
    <row r="27" spans="2:10" ht="15" customHeight="1" x14ac:dyDescent="0.25">
      <c r="C27" s="45" t="s">
        <v>499</v>
      </c>
      <c r="D27" s="45"/>
      <c r="E27" s="45"/>
      <c r="F27" s="45"/>
      <c r="G27" s="45"/>
      <c r="H27" s="45"/>
      <c r="I27" s="45"/>
      <c r="J27" s="45"/>
    </row>
    <row r="28" spans="2:10" ht="15" customHeight="1" x14ac:dyDescent="0.25">
      <c r="C28" s="45" t="s">
        <v>496</v>
      </c>
      <c r="D28" s="45"/>
      <c r="E28" s="45"/>
      <c r="F28" s="45"/>
      <c r="G28" s="45"/>
      <c r="H28" s="45"/>
      <c r="I28" s="45"/>
      <c r="J28" s="45"/>
    </row>
    <row r="29" spans="2:10" ht="15" customHeight="1" x14ac:dyDescent="0.25">
      <c r="C29" s="48" t="s">
        <v>481</v>
      </c>
      <c r="D29" s="48"/>
      <c r="E29" s="48"/>
      <c r="F29" s="48"/>
      <c r="G29" s="48"/>
      <c r="H29" s="48"/>
      <c r="I29" s="48"/>
      <c r="J29" s="48"/>
    </row>
    <row r="31" spans="2:10" ht="15" customHeight="1" x14ac:dyDescent="0.25">
      <c r="B31" s="46" t="s">
        <v>484</v>
      </c>
      <c r="C31" s="46" t="s">
        <v>483</v>
      </c>
      <c r="D31" s="46"/>
      <c r="E31" s="46"/>
      <c r="F31" s="46"/>
      <c r="G31" s="46"/>
      <c r="H31" s="46"/>
      <c r="I31" s="46"/>
      <c r="J31" s="46"/>
    </row>
    <row r="32" spans="2:10" ht="31.5" customHeight="1" x14ac:dyDescent="0.25">
      <c r="B32" s="47" t="s">
        <v>488</v>
      </c>
      <c r="C32" s="47"/>
      <c r="D32" s="47"/>
      <c r="E32" s="47"/>
      <c r="F32" s="47"/>
      <c r="G32" s="47"/>
      <c r="H32" s="47"/>
      <c r="I32" s="47"/>
      <c r="J32" s="47"/>
    </row>
    <row r="33" spans="2:10" ht="15" customHeight="1" x14ac:dyDescent="0.25">
      <c r="B33" s="43" t="s">
        <v>476</v>
      </c>
      <c r="C33" s="45" t="s">
        <v>491</v>
      </c>
      <c r="D33" s="45"/>
      <c r="E33" s="45"/>
      <c r="F33" s="45"/>
      <c r="G33" s="45"/>
      <c r="H33" s="45"/>
      <c r="I33" s="45"/>
      <c r="J33" s="45"/>
    </row>
    <row r="34" spans="2:10" ht="15" customHeight="1" x14ac:dyDescent="0.25">
      <c r="B34" s="43"/>
      <c r="C34" s="45" t="s">
        <v>489</v>
      </c>
      <c r="D34" s="45"/>
      <c r="E34" s="45"/>
      <c r="F34" s="45"/>
      <c r="G34" s="45"/>
      <c r="H34" s="45"/>
      <c r="I34" s="45"/>
      <c r="J34" s="45"/>
    </row>
    <row r="35" spans="2:10" ht="15" customHeight="1" x14ac:dyDescent="0.25">
      <c r="B35" s="43"/>
      <c r="C35" s="45" t="s">
        <v>490</v>
      </c>
      <c r="D35" s="45"/>
      <c r="E35" s="45"/>
      <c r="F35" s="45"/>
      <c r="G35" s="45"/>
      <c r="H35" s="45"/>
      <c r="I35" s="45"/>
      <c r="J35" s="45"/>
    </row>
    <row r="36" spans="2:10" ht="15" customHeight="1" x14ac:dyDescent="0.25">
      <c r="B36" s="43" t="s">
        <v>477</v>
      </c>
      <c r="C36" s="45" t="s">
        <v>492</v>
      </c>
      <c r="D36" s="45"/>
      <c r="E36" s="45"/>
      <c r="F36" s="45"/>
      <c r="G36" s="45"/>
      <c r="H36" s="45"/>
      <c r="I36" s="45"/>
      <c r="J36" s="45"/>
    </row>
    <row r="38" spans="2:10" ht="15" customHeight="1" x14ac:dyDescent="0.25">
      <c r="C38" s="44" t="s">
        <v>493</v>
      </c>
      <c r="D38" s="44"/>
      <c r="E38" s="44"/>
      <c r="F38" s="44"/>
      <c r="G38" s="44"/>
      <c r="H38" s="44"/>
      <c r="I38" s="44"/>
      <c r="J38" s="44"/>
    </row>
    <row r="39" spans="2:10" ht="30.75" customHeight="1" x14ac:dyDescent="0.25">
      <c r="C39" s="45" t="s">
        <v>494</v>
      </c>
      <c r="D39" s="45"/>
      <c r="E39" s="45"/>
      <c r="F39" s="45"/>
      <c r="G39" s="45"/>
      <c r="H39" s="45"/>
      <c r="I39" s="45"/>
      <c r="J39" s="45"/>
    </row>
    <row r="40" spans="2:10" ht="15" customHeight="1" x14ac:dyDescent="0.25">
      <c r="C40" s="40"/>
      <c r="D40" s="40"/>
      <c r="E40" s="40"/>
      <c r="F40" s="40"/>
      <c r="G40" s="40"/>
      <c r="H40" s="40"/>
      <c r="I40" s="40"/>
      <c r="J40" s="40"/>
    </row>
  </sheetData>
  <mergeCells count="33">
    <mergeCell ref="C28:J28"/>
    <mergeCell ref="C23:J23"/>
    <mergeCell ref="C24:J24"/>
    <mergeCell ref="C25:J25"/>
    <mergeCell ref="C26:J26"/>
    <mergeCell ref="B17:J17"/>
    <mergeCell ref="B2:J2"/>
    <mergeCell ref="B4:J4"/>
    <mergeCell ref="B5:J5"/>
    <mergeCell ref="C6:J6"/>
    <mergeCell ref="C8:J8"/>
    <mergeCell ref="B31:J31"/>
    <mergeCell ref="B32:J32"/>
    <mergeCell ref="C27:J27"/>
    <mergeCell ref="C29:J29"/>
    <mergeCell ref="C7:J7"/>
    <mergeCell ref="C15:J15"/>
    <mergeCell ref="C19:J19"/>
    <mergeCell ref="C20:J20"/>
    <mergeCell ref="B18:J18"/>
    <mergeCell ref="B11:J11"/>
    <mergeCell ref="C14:J14"/>
    <mergeCell ref="C12:J12"/>
    <mergeCell ref="C21:J21"/>
    <mergeCell ref="C22:J22"/>
    <mergeCell ref="B10:J10"/>
    <mergeCell ref="C13:J13"/>
    <mergeCell ref="C38:J38"/>
    <mergeCell ref="C39:J39"/>
    <mergeCell ref="C33:J33"/>
    <mergeCell ref="C34:J34"/>
    <mergeCell ref="C35:J35"/>
    <mergeCell ref="C36:J36"/>
  </mergeCells>
  <hyperlinks>
    <hyperlink ref="C15:D15" location="MeritBonus!AC6" display="Row Number and Locked Cells" xr:uid="{E7825701-FDD7-4F19-A37A-1959D46BA2FA}"/>
    <hyperlink ref="C29:J29" location="MeritBonus!AB6" display="Locked Cells Column" xr:uid="{2A7B15BC-FF02-477A-A6DC-ED3187DC4D73}"/>
  </hyperlink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220"/>
  <sheetViews>
    <sheetView topLeftCell="W1" workbookViewId="0">
      <selection activeCell="AC6" sqref="AC6"/>
    </sheetView>
  </sheetViews>
  <sheetFormatPr defaultRowHeight="14.25" x14ac:dyDescent="0.2"/>
  <cols>
    <col min="1" max="1" width="8" customWidth="1"/>
    <col min="2" max="2" width="11.75" customWidth="1"/>
    <col min="3" max="3" width="15.125" customWidth="1"/>
    <col min="4" max="4" width="25.625" customWidth="1"/>
    <col min="5" max="5" width="14.5" customWidth="1"/>
    <col min="6" max="6" width="11.625" customWidth="1"/>
    <col min="7" max="7" width="14.625" customWidth="1"/>
    <col min="8" max="8" width="13.75" customWidth="1"/>
    <col min="9" max="9" width="11.5" customWidth="1"/>
    <col min="10" max="10" width="15.375" customWidth="1"/>
    <col min="11" max="11" width="10.75" customWidth="1"/>
    <col min="12" max="12" width="8.375" customWidth="1"/>
    <col min="13" max="13" width="9.5" customWidth="1"/>
    <col min="14" max="14" width="9.625" customWidth="1"/>
    <col min="15" max="15" width="10.625" customWidth="1"/>
    <col min="16" max="16" width="13.125" customWidth="1"/>
    <col min="17" max="17" width="10.625" customWidth="1"/>
    <col min="18" max="20" width="9.125" customWidth="1"/>
    <col min="21" max="22" width="7.5" customWidth="1"/>
    <col min="23" max="23" width="10.75" customWidth="1"/>
    <col min="24" max="25" width="8.625" customWidth="1"/>
    <col min="26" max="26" width="27.375" customWidth="1"/>
    <col min="27" max="27" width="12.5" customWidth="1"/>
    <col min="28" max="28" width="20.25" bestFit="1" customWidth="1"/>
    <col min="29" max="30" width="13.75" customWidth="1"/>
    <col min="31" max="61" width="8" customWidth="1"/>
    <col min="62" max="64" width="21.625" customWidth="1"/>
  </cols>
  <sheetData>
    <row r="1" spans="1:64" x14ac:dyDescent="0.2">
      <c r="A1" s="1"/>
      <c r="B1" s="20"/>
      <c r="C1" s="20"/>
      <c r="D1" s="1"/>
      <c r="E1" s="1"/>
      <c r="F1" s="20"/>
      <c r="G1" s="20"/>
      <c r="H1" s="20"/>
      <c r="I1" s="20"/>
      <c r="J1" s="20"/>
      <c r="K1" s="20"/>
      <c r="L1" s="20"/>
      <c r="M1" s="20"/>
      <c r="N1" s="56" t="s">
        <v>0</v>
      </c>
      <c r="O1" s="56"/>
      <c r="P1" s="56" t="s">
        <v>1</v>
      </c>
      <c r="Q1" s="56"/>
      <c r="R1" s="57"/>
      <c r="S1" s="57"/>
      <c r="T1" s="57"/>
      <c r="U1" s="56" t="s">
        <v>2</v>
      </c>
      <c r="V1" s="56"/>
      <c r="W1" s="56"/>
      <c r="X1" s="5"/>
      <c r="Y1" s="24" t="s">
        <v>3</v>
      </c>
      <c r="Z1" s="5" t="s">
        <v>463</v>
      </c>
      <c r="AA1" s="29"/>
      <c r="AB1" s="30"/>
      <c r="AC1" s="30"/>
      <c r="AD1" s="30"/>
      <c r="AE1" s="28"/>
      <c r="AF1" s="28"/>
      <c r="AG1" s="28"/>
      <c r="AH1" s="28"/>
      <c r="AI1" s="28"/>
      <c r="AJ1" s="28"/>
      <c r="AK1" s="28"/>
      <c r="AL1" s="1"/>
      <c r="AM1" s="1"/>
      <c r="AN1" s="1"/>
      <c r="AO1" s="1"/>
      <c r="AP1" s="1"/>
      <c r="AQ1" s="1"/>
      <c r="AR1" s="1"/>
      <c r="AS1" s="1"/>
      <c r="AT1" s="1"/>
      <c r="AU1" s="1"/>
      <c r="AV1" s="1"/>
      <c r="AW1" s="1"/>
      <c r="AX1" s="1"/>
      <c r="AY1" s="1"/>
      <c r="AZ1" s="1"/>
      <c r="BA1" s="1"/>
      <c r="BB1" s="1"/>
      <c r="BC1" s="1"/>
      <c r="BD1" s="1"/>
      <c r="BE1" s="1"/>
      <c r="BF1" s="1"/>
      <c r="BG1" s="1"/>
      <c r="BH1" s="1"/>
      <c r="BI1" s="1" t="s">
        <v>4</v>
      </c>
      <c r="BJ1" s="1"/>
      <c r="BK1" s="27"/>
      <c r="BL1" s="1"/>
    </row>
    <row r="2" spans="1:64" x14ac:dyDescent="0.2">
      <c r="A2" s="1"/>
      <c r="B2" s="20"/>
      <c r="C2" s="20"/>
      <c r="D2" s="1"/>
      <c r="E2" s="1"/>
      <c r="F2" s="20"/>
      <c r="G2" s="20"/>
      <c r="H2" s="20"/>
      <c r="I2" s="20"/>
      <c r="J2" s="20"/>
      <c r="K2" s="20"/>
      <c r="L2" s="20"/>
      <c r="M2" s="20"/>
      <c r="N2" s="58" t="s">
        <v>5</v>
      </c>
      <c r="O2" s="58"/>
      <c r="P2" s="21" t="s">
        <v>6</v>
      </c>
      <c r="Q2" s="22">
        <f>SUM(Y7:Y482)</f>
        <v>304695.18399999995</v>
      </c>
      <c r="R2" s="57"/>
      <c r="S2" s="57"/>
      <c r="T2" s="57"/>
      <c r="U2" s="55" t="s">
        <v>6</v>
      </c>
      <c r="V2" s="55"/>
      <c r="W2" s="22">
        <f>SUM(V7:V482)</f>
        <v>372808.93</v>
      </c>
      <c r="X2" s="5"/>
      <c r="Y2" s="13">
        <v>0.04</v>
      </c>
      <c r="Z2" s="4"/>
      <c r="AA2" s="30"/>
      <c r="AB2" s="30"/>
      <c r="AC2" s="30"/>
      <c r="AD2" s="30"/>
      <c r="AE2" s="28"/>
      <c r="AF2" s="28"/>
      <c r="AG2" s="28"/>
      <c r="AH2" s="28"/>
      <c r="AI2" s="28"/>
      <c r="AJ2" s="28"/>
      <c r="AK2" s="28"/>
      <c r="AL2" s="1"/>
      <c r="AM2" s="1"/>
      <c r="AN2" s="1"/>
      <c r="AO2" s="1"/>
      <c r="AP2" s="1"/>
      <c r="AQ2" s="1"/>
      <c r="AR2" s="1"/>
      <c r="AS2" s="1"/>
      <c r="AT2" s="1"/>
      <c r="AU2" s="1"/>
      <c r="AV2" s="1"/>
      <c r="AW2" s="1"/>
      <c r="AX2" s="1"/>
      <c r="AY2" s="1"/>
      <c r="AZ2" s="1"/>
      <c r="BA2" s="1"/>
      <c r="BB2" s="1"/>
      <c r="BC2" s="1"/>
      <c r="BD2" s="1"/>
      <c r="BE2" s="1"/>
      <c r="BF2" s="1"/>
      <c r="BG2" s="1"/>
      <c r="BH2" s="1"/>
      <c r="BI2" s="1" t="s">
        <v>7</v>
      </c>
      <c r="BJ2" s="1" t="s">
        <v>8</v>
      </c>
      <c r="BK2" s="27">
        <v>44543.691724536999</v>
      </c>
      <c r="BL2" s="1"/>
    </row>
    <row r="3" spans="1:64" x14ac:dyDescent="0.2">
      <c r="A3" s="1"/>
      <c r="B3" s="20"/>
      <c r="C3" s="20"/>
      <c r="D3" s="1"/>
      <c r="E3" s="1"/>
      <c r="F3" s="20"/>
      <c r="G3" s="20"/>
      <c r="H3" s="20"/>
      <c r="I3" s="20"/>
      <c r="J3" s="20"/>
      <c r="K3" s="20"/>
      <c r="L3" s="20"/>
      <c r="M3" s="20"/>
      <c r="N3" s="59" t="s">
        <v>9</v>
      </c>
      <c r="O3" s="59"/>
      <c r="P3" s="21" t="s">
        <v>10</v>
      </c>
      <c r="Q3" s="22">
        <f>SUM(S7:S482)</f>
        <v>294396.63550000003</v>
      </c>
      <c r="R3" s="57"/>
      <c r="S3" s="57"/>
      <c r="T3" s="57"/>
      <c r="U3" s="55" t="s">
        <v>10</v>
      </c>
      <c r="V3" s="55"/>
      <c r="W3" s="22">
        <f>SUM(X7:X482)</f>
        <v>372735.55599999998</v>
      </c>
      <c r="X3" s="5"/>
      <c r="Y3" s="5" t="s">
        <v>11</v>
      </c>
      <c r="Z3" s="4"/>
      <c r="AA3" s="30"/>
      <c r="AB3" s="30"/>
      <c r="AC3" s="30"/>
      <c r="AD3" s="30"/>
      <c r="AE3" s="28"/>
      <c r="AF3" s="28"/>
      <c r="AG3" s="28"/>
      <c r="AH3" s="28"/>
      <c r="AI3" s="28"/>
      <c r="AJ3" s="28"/>
      <c r="AK3" s="28"/>
      <c r="AL3" s="1"/>
      <c r="AM3" s="1"/>
      <c r="AN3" s="1"/>
      <c r="AO3" s="1"/>
      <c r="AP3" s="1"/>
      <c r="AQ3" s="1"/>
      <c r="AR3" s="1"/>
      <c r="AS3" s="1"/>
      <c r="AT3" s="1"/>
      <c r="AU3" s="1"/>
      <c r="AV3" s="1"/>
      <c r="AW3" s="1"/>
      <c r="AX3" s="1"/>
      <c r="AY3" s="1"/>
      <c r="AZ3" s="1"/>
      <c r="BA3" s="1"/>
      <c r="BB3" s="1"/>
      <c r="BC3" s="1"/>
      <c r="BD3" s="1"/>
      <c r="BE3" s="1"/>
      <c r="BF3" s="1"/>
      <c r="BG3" s="1"/>
      <c r="BH3" s="1"/>
      <c r="BI3" s="1"/>
      <c r="BJ3" s="1"/>
      <c r="BK3" s="27"/>
      <c r="BL3" s="1"/>
    </row>
    <row r="4" spans="1:64" ht="18" x14ac:dyDescent="0.25">
      <c r="A4" s="1"/>
      <c r="B4" s="20"/>
      <c r="C4" s="20"/>
      <c r="D4" s="1"/>
      <c r="E4" s="1"/>
      <c r="F4" s="20"/>
      <c r="G4" s="20"/>
      <c r="H4" s="20"/>
      <c r="I4" s="20"/>
      <c r="J4" s="20"/>
      <c r="K4" s="20"/>
      <c r="L4" s="20"/>
      <c r="M4" s="20"/>
      <c r="N4" s="54" t="s">
        <v>13</v>
      </c>
      <c r="O4" s="54"/>
      <c r="P4" s="21" t="s">
        <v>12</v>
      </c>
      <c r="Q4" s="22">
        <f>Q2-Q3</f>
        <v>10298.548499999917</v>
      </c>
      <c r="R4" s="57"/>
      <c r="S4" s="57"/>
      <c r="T4" s="57"/>
      <c r="U4" s="55" t="s">
        <v>12</v>
      </c>
      <c r="V4" s="55"/>
      <c r="W4" s="22">
        <f>W2-W3</f>
        <v>73.37400000001071</v>
      </c>
      <c r="X4" s="5"/>
      <c r="Y4" s="13">
        <v>0.05</v>
      </c>
      <c r="Z4" s="4"/>
      <c r="AA4" s="30"/>
      <c r="AB4" s="31"/>
      <c r="AC4" s="31"/>
      <c r="AD4" s="31"/>
      <c r="AE4" s="28"/>
      <c r="AF4" s="28"/>
      <c r="AG4" s="28"/>
      <c r="AH4" s="28"/>
      <c r="AI4" s="28"/>
      <c r="AJ4" s="28"/>
      <c r="AK4" s="28"/>
      <c r="AL4" s="1"/>
      <c r="AM4" s="1"/>
      <c r="AN4" s="1"/>
      <c r="AO4" s="1"/>
      <c r="AP4" s="1"/>
      <c r="AQ4" s="1"/>
      <c r="AR4" s="1"/>
      <c r="AS4" s="1"/>
      <c r="AT4" s="1"/>
      <c r="AU4" s="1"/>
      <c r="AV4" s="1"/>
      <c r="AW4" s="1"/>
      <c r="AX4" s="1"/>
      <c r="AY4" s="1"/>
      <c r="AZ4" s="1"/>
      <c r="BA4" s="1"/>
      <c r="BB4" s="1"/>
      <c r="BC4" s="1"/>
      <c r="BD4" s="1"/>
      <c r="BE4" s="1"/>
      <c r="BF4" s="1"/>
      <c r="BG4" s="1"/>
      <c r="BH4" s="1"/>
      <c r="BI4" s="1"/>
      <c r="BJ4" s="1" t="s">
        <v>14</v>
      </c>
      <c r="BK4" s="27">
        <v>44542.500972222202</v>
      </c>
      <c r="BL4" s="1"/>
    </row>
    <row r="5" spans="1:64" x14ac:dyDescent="0.2">
      <c r="A5" s="53" t="s">
        <v>15</v>
      </c>
      <c r="B5" s="53"/>
      <c r="C5" s="53"/>
      <c r="D5" s="53"/>
      <c r="E5" s="53"/>
      <c r="F5" s="20"/>
      <c r="G5" s="25"/>
      <c r="H5" s="4"/>
      <c r="I5" s="25"/>
      <c r="J5" s="20"/>
      <c r="K5" s="20"/>
      <c r="L5" s="20"/>
      <c r="M5" s="20"/>
      <c r="N5" s="25"/>
      <c r="O5" s="25"/>
      <c r="P5" s="19"/>
      <c r="Q5" s="10"/>
      <c r="R5" s="11"/>
      <c r="S5" s="2"/>
      <c r="T5" s="2"/>
      <c r="U5" s="9"/>
      <c r="V5" s="9"/>
      <c r="W5" s="9"/>
      <c r="X5" s="9"/>
      <c r="Y5" s="9"/>
      <c r="Z5" s="4"/>
      <c r="AA5" s="30"/>
      <c r="AB5" s="32"/>
      <c r="AC5" s="42"/>
      <c r="AD5" s="32"/>
      <c r="AE5" s="28"/>
      <c r="AF5" s="28"/>
      <c r="AG5" s="28"/>
      <c r="AH5" s="28"/>
      <c r="AI5" s="28"/>
      <c r="AJ5" s="28"/>
      <c r="AK5" s="28"/>
      <c r="AL5" s="1"/>
      <c r="AM5" s="1"/>
      <c r="AN5" s="1"/>
      <c r="AO5" s="1"/>
      <c r="AP5" s="1"/>
      <c r="AQ5" s="1"/>
      <c r="AR5" s="1"/>
      <c r="AS5" s="1"/>
      <c r="AT5" s="1"/>
      <c r="AU5" s="1"/>
      <c r="AV5" s="1"/>
      <c r="AW5" s="1"/>
      <c r="AX5" s="1"/>
      <c r="AY5" s="1"/>
      <c r="AZ5" s="1"/>
      <c r="BA5" s="1"/>
      <c r="BB5" s="1"/>
      <c r="BC5" s="1"/>
      <c r="BD5" s="1"/>
      <c r="BE5" s="1"/>
      <c r="BF5" s="1"/>
      <c r="BG5" s="1"/>
      <c r="BH5" s="1"/>
      <c r="BI5" s="1"/>
      <c r="BJ5" s="1"/>
      <c r="BK5" s="27"/>
      <c r="BL5" s="1"/>
    </row>
    <row r="6" spans="1:64" ht="33.75" x14ac:dyDescent="0.2">
      <c r="A6" s="3" t="s">
        <v>17</v>
      </c>
      <c r="B6" s="26" t="s">
        <v>18</v>
      </c>
      <c r="C6" s="3" t="s">
        <v>462</v>
      </c>
      <c r="D6" s="3" t="s">
        <v>461</v>
      </c>
      <c r="E6" s="3" t="s">
        <v>460</v>
      </c>
      <c r="F6" s="16" t="s">
        <v>19</v>
      </c>
      <c r="G6" s="16" t="s">
        <v>22</v>
      </c>
      <c r="H6" s="16" t="s">
        <v>23</v>
      </c>
      <c r="I6" s="16" t="s">
        <v>24</v>
      </c>
      <c r="J6" s="16" t="s">
        <v>25</v>
      </c>
      <c r="K6" s="16" t="s">
        <v>26</v>
      </c>
      <c r="L6" s="16" t="s">
        <v>27</v>
      </c>
      <c r="M6" s="16" t="s">
        <v>28</v>
      </c>
      <c r="N6" s="16" t="s">
        <v>29</v>
      </c>
      <c r="O6" s="16" t="s">
        <v>30</v>
      </c>
      <c r="P6" s="16" t="s">
        <v>31</v>
      </c>
      <c r="Q6" s="16" t="s">
        <v>32</v>
      </c>
      <c r="R6" s="16" t="s">
        <v>33</v>
      </c>
      <c r="S6" s="16" t="s">
        <v>34</v>
      </c>
      <c r="T6" s="16" t="s">
        <v>35</v>
      </c>
      <c r="U6" s="16" t="s">
        <v>36</v>
      </c>
      <c r="V6" s="16" t="s">
        <v>37</v>
      </c>
      <c r="W6" s="16" t="s">
        <v>38</v>
      </c>
      <c r="X6" s="16" t="s">
        <v>39</v>
      </c>
      <c r="Y6" s="16" t="s">
        <v>16</v>
      </c>
      <c r="Z6" s="17" t="s">
        <v>40</v>
      </c>
      <c r="AA6" s="30"/>
      <c r="AB6" s="32" t="s">
        <v>466</v>
      </c>
      <c r="AC6" s="32" t="s">
        <v>465</v>
      </c>
      <c r="AD6" s="33"/>
      <c r="AE6" s="28"/>
      <c r="AF6" s="28"/>
      <c r="AG6" s="28"/>
      <c r="AH6" s="28"/>
      <c r="AI6" s="28"/>
      <c r="AJ6" s="28"/>
      <c r="AK6" s="28"/>
      <c r="AL6" s="1"/>
      <c r="AM6" s="1"/>
      <c r="AN6" s="1"/>
      <c r="AO6" s="1"/>
      <c r="AP6" s="1"/>
      <c r="AQ6" s="1"/>
      <c r="AR6" s="1"/>
      <c r="AS6" s="1"/>
      <c r="AT6" s="1"/>
      <c r="AU6" s="1"/>
      <c r="AV6" s="1"/>
      <c r="AW6" s="1"/>
      <c r="AX6" s="1"/>
      <c r="AY6" s="1"/>
      <c r="AZ6" s="1"/>
      <c r="BA6" s="1"/>
      <c r="BB6" s="1"/>
      <c r="BC6" s="1"/>
      <c r="BD6" s="1"/>
      <c r="BE6" s="1"/>
      <c r="BF6" s="1"/>
      <c r="BG6" s="1"/>
      <c r="BH6" s="1"/>
      <c r="BI6" s="1"/>
      <c r="BJ6" s="1" t="s">
        <v>14</v>
      </c>
      <c r="BK6" s="27">
        <v>44650.528645833299</v>
      </c>
      <c r="BL6" s="1"/>
    </row>
    <row r="7" spans="1:64" x14ac:dyDescent="0.2">
      <c r="A7" s="1">
        <f t="shared" ref="A7:A70" si="0">I7</f>
        <v>497</v>
      </c>
      <c r="B7" s="20" t="str">
        <f>IF(C7&lt;&gt;"","https://sv_printurl?email=sv_email&amp;AuthID=sv_auth&amp;Redirect=exportView.aspx&amp;X=sv_xdata&amp;Grid=sv_griddata&amp;Print=sv_org_group_grid@-."&amp;C7&amp;"@-.@-.@-.@-.@-.@-.@-.@-.0@-.&lt;&gt;@-.@-.like@-.like@-.@-.like@-.like@-.@-.like@-.@-.@-.sv_rrid@-.@-.@-.&amp;SO=Y&amp;RVO=Y&amp;PDFID="&amp;D7&amp;"/DT=Print Statement","")</f>
        <v>https://sv_printurl?email=sv_email&amp;AuthID=sv_auth&amp;Redirect=exportView.aspx&amp;X=sv_xdata&amp;Grid=sv_griddata&amp;Print=sv_org_group_grid@-.Statement@-.@-.@-.@-.@-.@-.@-.@-.0@-.&lt;&gt;@-.@-.like@-.like@-.@-.like@-.like@-.@-.like@-.@-.@-.sv_rrid@-.@-.@-.&amp;SO=Y&amp;RVO=Y&amp;PDFID=Jimmy Mcmulin_497/DT=Print Statement</v>
      </c>
      <c r="C7" s="4" t="str">
        <f>IF(L7="","","Statement")</f>
        <v>Statement</v>
      </c>
      <c r="D7" s="4" t="str">
        <f t="shared" ref="D7:D70" si="1">J7&amp;"_"&amp;I7</f>
        <v>Jimmy Mcmulin_497</v>
      </c>
      <c r="E7" s="20"/>
      <c r="F7" s="15"/>
      <c r="G7" s="4" t="s">
        <v>43</v>
      </c>
      <c r="H7" s="18">
        <f t="shared" ref="H7:H70" si="2">IFERROR(INDEX($I$7:$I$499,MATCH(G7,$J$7:$J$499,0)),"")</f>
        <v>11308</v>
      </c>
      <c r="I7" s="4">
        <v>497</v>
      </c>
      <c r="J7" s="6" t="s">
        <v>44</v>
      </c>
      <c r="K7" s="6" t="s">
        <v>45</v>
      </c>
      <c r="L7" s="6" t="s">
        <v>467</v>
      </c>
      <c r="M7" s="6" t="s">
        <v>46</v>
      </c>
      <c r="N7" s="23">
        <v>35464</v>
      </c>
      <c r="O7" s="12">
        <v>33883</v>
      </c>
      <c r="P7" s="4" t="s">
        <v>47</v>
      </c>
      <c r="Q7" s="36" t="s">
        <v>48</v>
      </c>
      <c r="R7" s="7">
        <v>5.6000000000000001E-2</v>
      </c>
      <c r="S7" s="36">
        <f>(O7*R7)</f>
        <v>1897.4480000000001</v>
      </c>
      <c r="T7" s="36">
        <f t="shared" ref="T7:T70" si="3">O7*(R7+1)</f>
        <v>35780.448000000004</v>
      </c>
      <c r="U7" s="37">
        <f>IF(M7="Y",$Y$4,0)</f>
        <v>0.05</v>
      </c>
      <c r="V7" s="38">
        <f t="shared" ref="V7:V70" si="4">O7*U7</f>
        <v>1694.15</v>
      </c>
      <c r="W7" s="8">
        <v>1</v>
      </c>
      <c r="X7" s="38">
        <f t="shared" ref="X7:X70" si="5">W7*V7</f>
        <v>1694.15</v>
      </c>
      <c r="Y7" s="39">
        <f t="shared" ref="Y7:Y70" si="6">$Y$2*O7</f>
        <v>1355.32</v>
      </c>
      <c r="Z7" s="14"/>
      <c r="AA7" s="30"/>
      <c r="AB7" s="30" t="str">
        <f>IF($L7="N","R"&amp;AC7,"")&amp;";"&amp;IF($M7="N","W"&amp;AC7,"")</f>
        <v>R7;</v>
      </c>
      <c r="AC7" s="30">
        <f>ROW()</f>
        <v>7</v>
      </c>
      <c r="AD7" s="34"/>
      <c r="AE7" s="28"/>
      <c r="AF7" s="28"/>
      <c r="AG7" s="28"/>
      <c r="AH7" s="28"/>
      <c r="AI7" s="28"/>
      <c r="AJ7" s="28"/>
      <c r="AK7" s="28"/>
      <c r="AL7" s="1"/>
      <c r="AM7" s="1"/>
      <c r="AN7" s="1"/>
      <c r="AO7" s="1"/>
      <c r="AP7" s="1"/>
      <c r="AQ7" s="1"/>
      <c r="AR7" s="1"/>
      <c r="AS7" s="1"/>
      <c r="AT7" s="1"/>
      <c r="AU7" s="1"/>
      <c r="AV7" s="1"/>
      <c r="AW7" s="1"/>
      <c r="AX7" s="1"/>
      <c r="AY7" s="1"/>
      <c r="AZ7" s="1"/>
      <c r="BA7" s="1"/>
      <c r="BB7" s="1"/>
      <c r="BC7" s="1"/>
      <c r="BD7" s="1"/>
      <c r="BE7" s="1"/>
      <c r="BF7" s="1"/>
      <c r="BG7" s="1"/>
      <c r="BH7" s="1"/>
      <c r="BI7" s="1"/>
      <c r="BJ7" s="1" t="s">
        <v>49</v>
      </c>
      <c r="BK7" s="27">
        <v>44741.475092592598</v>
      </c>
      <c r="BL7" s="1"/>
    </row>
    <row r="8" spans="1:64" x14ac:dyDescent="0.2">
      <c r="A8" s="1">
        <f t="shared" si="0"/>
        <v>593</v>
      </c>
      <c r="B8" s="20" t="str">
        <f t="shared" ref="B8:B71" si="7">IF(C8&lt;&gt;"","https://sv_printurl?email=sv_email&amp;AuthID=sv_auth&amp;Redirect=exportView.aspx&amp;X=sv_xdata&amp;Grid=sv_griddata&amp;Print=sv_org_group_grid@-."&amp;C8&amp;"@-.@-.@-.@-.@-.@-.@-.@-.0@-.&lt;&gt;@-.@-.like@-.like@-.@-.like@-.like@-.@-.like@-.@-.@-.sv_rrid@-.@-.@-.&amp;SO=Y&amp;RVO=Y&amp;PDFID="&amp;D8&amp;"/DT=Print Statement","")</f>
        <v>https://sv_printurl?email=sv_email&amp;AuthID=sv_auth&amp;Redirect=exportView.aspx&amp;X=sv_xdata&amp;Grid=sv_griddata&amp;Print=sv_org_group_grid@-.Statement@-.@-.@-.@-.@-.@-.@-.@-.0@-.&lt;&gt;@-.@-.like@-.like@-.@-.like@-.like@-.@-.like@-.@-.@-.sv_rrid@-.@-.@-.&amp;SO=Y&amp;RVO=Y&amp;PDFID=Jack Watts_593/DT=Print Statement</v>
      </c>
      <c r="C8" s="4" t="str">
        <f t="shared" ref="C8:C71" si="8">IF(L8="","","Statement")</f>
        <v>Statement</v>
      </c>
      <c r="D8" s="4" t="str">
        <f t="shared" si="1"/>
        <v>Jack Watts_593</v>
      </c>
      <c r="E8" s="20"/>
      <c r="F8" s="15"/>
      <c r="G8" s="4" t="s">
        <v>43</v>
      </c>
      <c r="H8" s="18">
        <f t="shared" si="2"/>
        <v>11308</v>
      </c>
      <c r="I8" s="4">
        <v>593</v>
      </c>
      <c r="J8" s="6" t="s">
        <v>50</v>
      </c>
      <c r="K8" s="6" t="s">
        <v>45</v>
      </c>
      <c r="L8" s="6" t="s">
        <v>46</v>
      </c>
      <c r="M8" s="6" t="s">
        <v>46</v>
      </c>
      <c r="N8" s="23">
        <v>35821</v>
      </c>
      <c r="O8" s="12">
        <v>41000</v>
      </c>
      <c r="P8" s="4" t="s">
        <v>51</v>
      </c>
      <c r="Q8" s="2" t="s">
        <v>48</v>
      </c>
      <c r="R8" s="7">
        <v>0</v>
      </c>
      <c r="S8" s="36">
        <f t="shared" ref="S8:S71" si="9">(O8*R8)+500</f>
        <v>500</v>
      </c>
      <c r="T8" s="36">
        <f t="shared" si="3"/>
        <v>41000</v>
      </c>
      <c r="U8" s="37">
        <f t="shared" ref="U8:U39" si="10">IF(M8="Y",$Y$4)</f>
        <v>0.05</v>
      </c>
      <c r="V8" s="38">
        <f t="shared" si="4"/>
        <v>2050</v>
      </c>
      <c r="W8" s="8">
        <v>0.99</v>
      </c>
      <c r="X8" s="38">
        <f t="shared" si="5"/>
        <v>2029.5</v>
      </c>
      <c r="Y8" s="39">
        <f t="shared" si="6"/>
        <v>1640</v>
      </c>
      <c r="Z8" s="14"/>
      <c r="AA8" s="30"/>
      <c r="AB8" s="30" t="str">
        <f t="shared" ref="AB8:AB71" si="11">IF($L8="N","R"&amp;AC8,"")&amp;";"&amp;IF($M8="N","W"&amp;AC8,"")</f>
        <v>;</v>
      </c>
      <c r="AC8" s="30">
        <f>ROW()</f>
        <v>8</v>
      </c>
      <c r="AD8" s="34"/>
      <c r="AE8" s="28"/>
      <c r="AF8" s="28"/>
      <c r="AG8" s="28"/>
      <c r="AH8" s="28"/>
      <c r="AI8" s="28"/>
      <c r="AJ8" s="28"/>
      <c r="AK8" s="28"/>
      <c r="AL8" s="1"/>
      <c r="AM8" s="1"/>
      <c r="AN8" s="1"/>
      <c r="AO8" s="1"/>
      <c r="AP8" s="1"/>
      <c r="AQ8" s="1"/>
      <c r="AR8" s="1"/>
      <c r="AS8" s="1"/>
      <c r="AT8" s="1"/>
      <c r="AU8" s="1"/>
      <c r="AV8" s="1"/>
      <c r="AW8" s="1"/>
      <c r="AX8" s="1"/>
      <c r="AY8" s="1"/>
      <c r="AZ8" s="1"/>
      <c r="BA8" s="1"/>
      <c r="BB8" s="1"/>
      <c r="BC8" s="1"/>
      <c r="BD8" s="1"/>
      <c r="BE8" s="1"/>
      <c r="BF8" s="1"/>
      <c r="BG8" s="1"/>
      <c r="BH8" s="1"/>
      <c r="BI8" s="1"/>
      <c r="BJ8" s="1" t="s">
        <v>52</v>
      </c>
      <c r="BK8" s="27">
        <v>44693.6575115741</v>
      </c>
      <c r="BL8" s="1"/>
    </row>
    <row r="9" spans="1:64" x14ac:dyDescent="0.2">
      <c r="A9" s="1">
        <f t="shared" si="0"/>
        <v>664</v>
      </c>
      <c r="B9" s="20" t="str">
        <f t="shared" si="7"/>
        <v>https://sv_printurl?email=sv_email&amp;AuthID=sv_auth&amp;Redirect=exportView.aspx&amp;X=sv_xdata&amp;Grid=sv_griddata&amp;Print=sv_org_group_grid@-.Statement@-.@-.@-.@-.@-.@-.@-.@-.0@-.&lt;&gt;@-.@-.like@-.like@-.@-.like@-.like@-.@-.like@-.@-.@-.sv_rrid@-.@-.@-.&amp;SO=Y&amp;RVO=Y&amp;PDFID=Juan Hamann_664/DT=Print Statement</v>
      </c>
      <c r="C9" s="4" t="str">
        <f t="shared" si="8"/>
        <v>Statement</v>
      </c>
      <c r="D9" s="4" t="str">
        <f t="shared" si="1"/>
        <v>Juan Hamann_664</v>
      </c>
      <c r="E9" s="20"/>
      <c r="F9" s="15" t="s">
        <v>19</v>
      </c>
      <c r="G9" s="4" t="s">
        <v>53</v>
      </c>
      <c r="H9" s="18">
        <f t="shared" si="2"/>
        <v>11351</v>
      </c>
      <c r="I9" s="4">
        <v>664</v>
      </c>
      <c r="J9" s="6" t="s">
        <v>54</v>
      </c>
      <c r="K9" s="6" t="s">
        <v>45</v>
      </c>
      <c r="L9" s="6" t="s">
        <v>46</v>
      </c>
      <c r="M9" s="6" t="s">
        <v>46</v>
      </c>
      <c r="N9" s="23">
        <v>35915</v>
      </c>
      <c r="O9" s="12">
        <v>37274</v>
      </c>
      <c r="P9" s="4" t="s">
        <v>55</v>
      </c>
      <c r="Q9" s="2" t="s">
        <v>56</v>
      </c>
      <c r="R9" s="7">
        <v>0</v>
      </c>
      <c r="S9" s="36">
        <f t="shared" si="9"/>
        <v>500</v>
      </c>
      <c r="T9" s="36">
        <f t="shared" si="3"/>
        <v>37274</v>
      </c>
      <c r="U9" s="37">
        <f t="shared" si="10"/>
        <v>0.05</v>
      </c>
      <c r="V9" s="38">
        <f t="shared" si="4"/>
        <v>1863.7</v>
      </c>
      <c r="W9" s="8">
        <v>0.99</v>
      </c>
      <c r="X9" s="38">
        <f t="shared" si="5"/>
        <v>1845.0630000000001</v>
      </c>
      <c r="Y9" s="39">
        <f t="shared" si="6"/>
        <v>1490.96</v>
      </c>
      <c r="Z9" s="14"/>
      <c r="AA9" s="30"/>
      <c r="AB9" s="30" t="str">
        <f t="shared" si="11"/>
        <v>;</v>
      </c>
      <c r="AC9" s="30">
        <f>ROW()</f>
        <v>9</v>
      </c>
      <c r="AD9" s="34"/>
      <c r="AE9" s="28"/>
      <c r="AF9" s="28"/>
      <c r="AG9" s="28"/>
      <c r="AH9" s="28"/>
      <c r="AI9" s="28"/>
      <c r="AJ9" s="28"/>
      <c r="AK9" s="28"/>
      <c r="AL9" s="1"/>
      <c r="AM9" s="1"/>
      <c r="AN9" s="1"/>
      <c r="AO9" s="1"/>
      <c r="AP9" s="1"/>
      <c r="AQ9" s="1"/>
      <c r="AR9" s="1"/>
      <c r="AS9" s="1"/>
      <c r="AT9" s="1"/>
      <c r="AU9" s="1"/>
      <c r="AV9" s="1"/>
      <c r="AW9" s="1"/>
      <c r="AX9" s="1"/>
      <c r="AY9" s="1"/>
      <c r="AZ9" s="1"/>
      <c r="BA9" s="1"/>
      <c r="BB9" s="1"/>
      <c r="BC9" s="1"/>
      <c r="BD9" s="1"/>
      <c r="BE9" s="1"/>
      <c r="BF9" s="1"/>
      <c r="BG9" s="1"/>
      <c r="BH9" s="1"/>
      <c r="BI9" s="1"/>
      <c r="BJ9" s="1" t="s">
        <v>52</v>
      </c>
      <c r="BK9" s="27">
        <v>44705.634560185201</v>
      </c>
      <c r="BL9" s="1"/>
    </row>
    <row r="10" spans="1:64" x14ac:dyDescent="0.2">
      <c r="A10" s="1">
        <f t="shared" si="0"/>
        <v>665</v>
      </c>
      <c r="B10" s="20" t="str">
        <f t="shared" si="7"/>
        <v>https://sv_printurl?email=sv_email&amp;AuthID=sv_auth&amp;Redirect=exportView.aspx&amp;X=sv_xdata&amp;Grid=sv_griddata&amp;Print=sv_org_group_grid@-.Statement@-.@-.@-.@-.@-.@-.@-.@-.0@-.&lt;&gt;@-.@-.like@-.like@-.@-.like@-.like@-.@-.like@-.@-.@-.sv_rrid@-.@-.@-.&amp;SO=Y&amp;RVO=Y&amp;PDFID=Craig Decarlo_665/DT=Print Statement</v>
      </c>
      <c r="C10" s="4" t="str">
        <f t="shared" si="8"/>
        <v>Statement</v>
      </c>
      <c r="D10" s="4" t="str">
        <f t="shared" si="1"/>
        <v>Craig Decarlo_665</v>
      </c>
      <c r="E10" s="20"/>
      <c r="F10" s="15" t="s">
        <v>19</v>
      </c>
      <c r="G10" s="4" t="s">
        <v>53</v>
      </c>
      <c r="H10" s="18">
        <f t="shared" si="2"/>
        <v>11351</v>
      </c>
      <c r="I10" s="4">
        <v>665</v>
      </c>
      <c r="J10" s="6" t="s">
        <v>57</v>
      </c>
      <c r="K10" s="6" t="s">
        <v>45</v>
      </c>
      <c r="L10" s="6" t="s">
        <v>46</v>
      </c>
      <c r="M10" s="6" t="s">
        <v>46</v>
      </c>
      <c r="N10" s="23">
        <v>35912</v>
      </c>
      <c r="O10" s="12">
        <v>34237</v>
      </c>
      <c r="P10" s="4" t="s">
        <v>58</v>
      </c>
      <c r="Q10" s="2" t="s">
        <v>59</v>
      </c>
      <c r="R10" s="7">
        <v>0.05</v>
      </c>
      <c r="S10" s="36">
        <f t="shared" si="9"/>
        <v>2211.8500000000004</v>
      </c>
      <c r="T10" s="36">
        <f t="shared" si="3"/>
        <v>35948.85</v>
      </c>
      <c r="U10" s="37">
        <f t="shared" si="10"/>
        <v>0.05</v>
      </c>
      <c r="V10" s="38">
        <f t="shared" si="4"/>
        <v>1711.8500000000001</v>
      </c>
      <c r="W10" s="8">
        <v>0.98</v>
      </c>
      <c r="X10" s="38">
        <f t="shared" si="5"/>
        <v>1677.6130000000001</v>
      </c>
      <c r="Y10" s="39">
        <f t="shared" si="6"/>
        <v>1369.48</v>
      </c>
      <c r="Z10" s="14"/>
      <c r="AA10" s="30"/>
      <c r="AB10" s="30" t="str">
        <f t="shared" si="11"/>
        <v>;</v>
      </c>
      <c r="AC10" s="30">
        <f>ROW()</f>
        <v>10</v>
      </c>
      <c r="AD10" s="34"/>
      <c r="AE10" s="28"/>
      <c r="AF10" s="28"/>
      <c r="AG10" s="28"/>
      <c r="AH10" s="28"/>
      <c r="AI10" s="28"/>
      <c r="AJ10" s="28"/>
      <c r="AK10" s="28"/>
      <c r="AL10" s="1"/>
      <c r="AM10" s="1"/>
      <c r="AN10" s="1"/>
      <c r="AO10" s="1"/>
      <c r="AP10" s="1"/>
      <c r="AQ10" s="1"/>
      <c r="AR10" s="1"/>
      <c r="AS10" s="1"/>
      <c r="AT10" s="1"/>
      <c r="AU10" s="1"/>
      <c r="AV10" s="1"/>
      <c r="AW10" s="1"/>
      <c r="AX10" s="1"/>
      <c r="AY10" s="1"/>
      <c r="AZ10" s="1"/>
      <c r="BA10" s="1"/>
      <c r="BB10" s="1"/>
      <c r="BC10" s="1"/>
      <c r="BD10" s="1"/>
      <c r="BE10" s="1"/>
      <c r="BF10" s="1"/>
      <c r="BG10" s="1"/>
      <c r="BH10" s="1"/>
      <c r="BI10" s="1"/>
      <c r="BJ10" s="1" t="s">
        <v>52</v>
      </c>
      <c r="BK10" s="27">
        <v>44705.438854166699</v>
      </c>
      <c r="BL10" s="1"/>
    </row>
    <row r="11" spans="1:64" x14ac:dyDescent="0.2">
      <c r="A11" s="1">
        <f t="shared" si="0"/>
        <v>788</v>
      </c>
      <c r="B11" s="20" t="str">
        <f t="shared" si="7"/>
        <v>https://sv_printurl?email=sv_email&amp;AuthID=sv_auth&amp;Redirect=exportView.aspx&amp;X=sv_xdata&amp;Grid=sv_griddata&amp;Print=sv_org_group_grid@-.Statement@-.@-.@-.@-.@-.@-.@-.@-.0@-.&lt;&gt;@-.@-.like@-.like@-.@-.like@-.like@-.@-.like@-.@-.@-.sv_rrid@-.@-.@-.&amp;SO=Y&amp;RVO=Y&amp;PDFID=Martin Chrisman_788/DT=Print Statement</v>
      </c>
      <c r="C11" s="4" t="str">
        <f t="shared" si="8"/>
        <v>Statement</v>
      </c>
      <c r="D11" s="4" t="str">
        <f t="shared" si="1"/>
        <v>Martin Chrisman_788</v>
      </c>
      <c r="E11" s="20"/>
      <c r="F11" s="15"/>
      <c r="G11" s="4" t="s">
        <v>53</v>
      </c>
      <c r="H11" s="18">
        <f t="shared" si="2"/>
        <v>11351</v>
      </c>
      <c r="I11" s="4">
        <v>788</v>
      </c>
      <c r="J11" s="6" t="s">
        <v>60</v>
      </c>
      <c r="K11" s="6" t="s">
        <v>45</v>
      </c>
      <c r="L11" s="6" t="s">
        <v>467</v>
      </c>
      <c r="M11" s="6" t="s">
        <v>467</v>
      </c>
      <c r="N11" s="23">
        <v>36040</v>
      </c>
      <c r="O11" s="12">
        <v>32677</v>
      </c>
      <c r="P11" s="4" t="s">
        <v>61</v>
      </c>
      <c r="Q11" s="2" t="s">
        <v>59</v>
      </c>
      <c r="R11" s="7">
        <v>0.05</v>
      </c>
      <c r="S11" s="36">
        <f t="shared" si="9"/>
        <v>2133.8500000000004</v>
      </c>
      <c r="T11" s="36">
        <f t="shared" si="3"/>
        <v>34310.85</v>
      </c>
      <c r="U11" s="37" t="b">
        <f t="shared" si="10"/>
        <v>0</v>
      </c>
      <c r="V11" s="38">
        <f t="shared" si="4"/>
        <v>0</v>
      </c>
      <c r="W11" s="8">
        <v>1</v>
      </c>
      <c r="X11" s="38">
        <f t="shared" si="5"/>
        <v>0</v>
      </c>
      <c r="Y11" s="39">
        <f t="shared" si="6"/>
        <v>1307.08</v>
      </c>
      <c r="Z11" s="14"/>
      <c r="AA11" s="30"/>
      <c r="AB11" s="30" t="str">
        <f t="shared" si="11"/>
        <v>R11;W11</v>
      </c>
      <c r="AC11" s="30">
        <f>ROW()</f>
        <v>11</v>
      </c>
      <c r="AD11" s="34"/>
      <c r="AE11" s="28"/>
      <c r="AF11" s="28"/>
      <c r="AG11" s="28"/>
      <c r="AH11" s="28"/>
      <c r="AI11" s="28"/>
      <c r="AJ11" s="28"/>
      <c r="AK11" s="28"/>
      <c r="AL11" s="1"/>
      <c r="AM11" s="1"/>
      <c r="AN11" s="1"/>
      <c r="AO11" s="1"/>
      <c r="AP11" s="1"/>
      <c r="AQ11" s="1"/>
      <c r="AR11" s="1"/>
      <c r="AS11" s="1"/>
      <c r="AT11" s="1"/>
      <c r="AU11" s="1"/>
      <c r="AV11" s="1"/>
      <c r="AW11" s="1"/>
      <c r="AX11" s="1"/>
      <c r="AY11" s="1"/>
      <c r="AZ11" s="1"/>
      <c r="BA11" s="1"/>
      <c r="BB11" s="1"/>
      <c r="BC11" s="1"/>
      <c r="BD11" s="1"/>
      <c r="BE11" s="1"/>
      <c r="BF11" s="1"/>
      <c r="BG11" s="1"/>
      <c r="BH11" s="1"/>
      <c r="BI11" s="1"/>
      <c r="BJ11" s="1" t="s">
        <v>14</v>
      </c>
      <c r="BK11" s="27">
        <v>44656.578958333303</v>
      </c>
      <c r="BL11" s="1"/>
    </row>
    <row r="12" spans="1:64" x14ac:dyDescent="0.2">
      <c r="A12" s="1">
        <f t="shared" si="0"/>
        <v>969</v>
      </c>
      <c r="B12" s="20" t="str">
        <f t="shared" si="7"/>
        <v/>
      </c>
      <c r="C12" s="4" t="str">
        <f t="shared" si="8"/>
        <v/>
      </c>
      <c r="D12" s="4" t="str">
        <f t="shared" si="1"/>
        <v>Ellen Albanese_969</v>
      </c>
      <c r="E12" s="20"/>
      <c r="F12" s="15"/>
      <c r="G12" s="4" t="s">
        <v>43</v>
      </c>
      <c r="H12" s="18">
        <f t="shared" si="2"/>
        <v>11308</v>
      </c>
      <c r="I12" s="4">
        <v>969</v>
      </c>
      <c r="J12" s="6" t="s">
        <v>62</v>
      </c>
      <c r="K12" s="6" t="s">
        <v>45</v>
      </c>
      <c r="L12" s="6"/>
      <c r="M12" s="6" t="s">
        <v>467</v>
      </c>
      <c r="N12" s="23">
        <v>36166</v>
      </c>
      <c r="O12" s="12">
        <v>37170</v>
      </c>
      <c r="P12" s="4" t="s">
        <v>63</v>
      </c>
      <c r="Q12" s="2" t="s">
        <v>59</v>
      </c>
      <c r="R12" s="7">
        <v>2.3E-2</v>
      </c>
      <c r="S12" s="36">
        <f t="shared" si="9"/>
        <v>1354.9099999999999</v>
      </c>
      <c r="T12" s="36">
        <f t="shared" si="3"/>
        <v>38024.909999999996</v>
      </c>
      <c r="U12" s="37" t="b">
        <f t="shared" si="10"/>
        <v>0</v>
      </c>
      <c r="V12" s="38">
        <f t="shared" si="4"/>
        <v>0</v>
      </c>
      <c r="W12" s="8">
        <v>1</v>
      </c>
      <c r="X12" s="38">
        <f t="shared" si="5"/>
        <v>0</v>
      </c>
      <c r="Y12" s="39">
        <f t="shared" si="6"/>
        <v>1486.8</v>
      </c>
      <c r="Z12" s="14"/>
      <c r="AA12" s="30"/>
      <c r="AB12" s="30" t="str">
        <f t="shared" si="11"/>
        <v>;W12</v>
      </c>
      <c r="AC12" s="30">
        <f>ROW()</f>
        <v>12</v>
      </c>
      <c r="AD12" s="34"/>
      <c r="AE12" s="28"/>
      <c r="AF12" s="28"/>
      <c r="AG12" s="28"/>
      <c r="AH12" s="28"/>
      <c r="AI12" s="28"/>
      <c r="AJ12" s="28"/>
      <c r="AK12" s="28"/>
      <c r="AL12" s="1"/>
      <c r="AM12" s="1"/>
      <c r="AN12" s="1"/>
      <c r="AO12" s="1"/>
      <c r="AP12" s="1"/>
      <c r="AQ12" s="1"/>
      <c r="AR12" s="1"/>
      <c r="AS12" s="1"/>
      <c r="AT12" s="1"/>
      <c r="AU12" s="1"/>
      <c r="AV12" s="1"/>
      <c r="AW12" s="1"/>
      <c r="AX12" s="1"/>
      <c r="AY12" s="1"/>
      <c r="AZ12" s="1"/>
      <c r="BA12" s="1"/>
      <c r="BB12" s="1"/>
      <c r="BC12" s="1"/>
      <c r="BD12" s="1"/>
      <c r="BE12" s="1"/>
      <c r="BF12" s="1"/>
      <c r="BG12" s="1"/>
      <c r="BH12" s="1"/>
      <c r="BI12" s="1"/>
      <c r="BJ12" s="1" t="s">
        <v>14</v>
      </c>
      <c r="BK12" s="27">
        <v>44656.578958333303</v>
      </c>
      <c r="BL12" s="1"/>
    </row>
    <row r="13" spans="1:64" x14ac:dyDescent="0.2">
      <c r="A13" s="1">
        <f t="shared" si="0"/>
        <v>1041</v>
      </c>
      <c r="B13" s="20" t="str">
        <f t="shared" si="7"/>
        <v>https://sv_printurl?email=sv_email&amp;AuthID=sv_auth&amp;Redirect=exportView.aspx&amp;X=sv_xdata&amp;Grid=sv_griddata&amp;Print=sv_org_group_grid@-.Statement@-.@-.@-.@-.@-.@-.@-.@-.0@-.&lt;&gt;@-.@-.like@-.like@-.@-.like@-.like@-.@-.like@-.@-.@-.sv_rrid@-.@-.@-.&amp;SO=Y&amp;RVO=Y&amp;PDFID=Grace Henke_1041/DT=Print Statement</v>
      </c>
      <c r="C13" s="4" t="str">
        <f t="shared" si="8"/>
        <v>Statement</v>
      </c>
      <c r="D13" s="4" t="str">
        <f t="shared" si="1"/>
        <v>Grace Henke_1041</v>
      </c>
      <c r="E13" s="20"/>
      <c r="F13" s="15"/>
      <c r="G13" s="4" t="s">
        <v>43</v>
      </c>
      <c r="H13" s="18">
        <f t="shared" si="2"/>
        <v>11308</v>
      </c>
      <c r="I13" s="4">
        <v>1041</v>
      </c>
      <c r="J13" s="6" t="s">
        <v>64</v>
      </c>
      <c r="K13" s="6" t="s">
        <v>45</v>
      </c>
      <c r="L13" s="6" t="s">
        <v>46</v>
      </c>
      <c r="M13" s="6" t="s">
        <v>46</v>
      </c>
      <c r="N13" s="23">
        <v>36230</v>
      </c>
      <c r="O13" s="12">
        <v>35714</v>
      </c>
      <c r="P13" s="4" t="s">
        <v>65</v>
      </c>
      <c r="Q13" s="2" t="s">
        <v>56</v>
      </c>
      <c r="R13" s="7">
        <v>1.7999999999999999E-2</v>
      </c>
      <c r="S13" s="36">
        <f t="shared" si="9"/>
        <v>1142.8519999999999</v>
      </c>
      <c r="T13" s="36">
        <f t="shared" si="3"/>
        <v>36356.851999999999</v>
      </c>
      <c r="U13" s="37">
        <f t="shared" si="10"/>
        <v>0.05</v>
      </c>
      <c r="V13" s="38">
        <f t="shared" si="4"/>
        <v>1785.7</v>
      </c>
      <c r="W13" s="8">
        <v>1</v>
      </c>
      <c r="X13" s="38">
        <f t="shared" si="5"/>
        <v>1785.7</v>
      </c>
      <c r="Y13" s="39">
        <f t="shared" si="6"/>
        <v>1428.56</v>
      </c>
      <c r="Z13" s="14"/>
      <c r="AA13" s="30"/>
      <c r="AB13" s="30" t="str">
        <f t="shared" si="11"/>
        <v>;</v>
      </c>
      <c r="AC13" s="30">
        <f>ROW()</f>
        <v>13</v>
      </c>
      <c r="AD13" s="34"/>
      <c r="AE13" s="28"/>
      <c r="AF13" s="28"/>
      <c r="AG13" s="28"/>
      <c r="AH13" s="28"/>
      <c r="AI13" s="28"/>
      <c r="AJ13" s="28"/>
      <c r="AK13" s="28"/>
      <c r="AL13" s="1"/>
      <c r="AM13" s="1"/>
      <c r="AN13" s="1"/>
      <c r="AO13" s="1"/>
      <c r="AP13" s="1"/>
      <c r="AQ13" s="1"/>
      <c r="AR13" s="1"/>
      <c r="AS13" s="1"/>
      <c r="AT13" s="1"/>
      <c r="AU13" s="1"/>
      <c r="AV13" s="1"/>
      <c r="AW13" s="1"/>
      <c r="AX13" s="1"/>
      <c r="AY13" s="1"/>
      <c r="AZ13" s="1"/>
      <c r="BA13" s="1"/>
      <c r="BB13" s="1"/>
      <c r="BC13" s="1"/>
      <c r="BD13" s="1"/>
      <c r="BE13" s="1"/>
      <c r="BF13" s="1"/>
      <c r="BG13" s="1"/>
      <c r="BH13" s="1"/>
      <c r="BI13" s="1"/>
      <c r="BJ13" s="1" t="s">
        <v>14</v>
      </c>
      <c r="BK13" s="27">
        <v>44656.578958333303</v>
      </c>
      <c r="BL13" s="1"/>
    </row>
    <row r="14" spans="1:64" x14ac:dyDescent="0.2">
      <c r="A14" s="1">
        <f t="shared" si="0"/>
        <v>1076</v>
      </c>
      <c r="B14" s="20" t="str">
        <f t="shared" si="7"/>
        <v>https://sv_printurl?email=sv_email&amp;AuthID=sv_auth&amp;Redirect=exportView.aspx&amp;X=sv_xdata&amp;Grid=sv_griddata&amp;Print=sv_org_group_grid@-.Statement@-.@-.@-.@-.@-.@-.@-.@-.0@-.&lt;&gt;@-.@-.like@-.like@-.@-.like@-.like@-.@-.like@-.@-.@-.sv_rrid@-.@-.@-.&amp;SO=Y&amp;RVO=Y&amp;PDFID=Ronald Holcomb_1076/DT=Print Statement</v>
      </c>
      <c r="C14" s="4" t="str">
        <f t="shared" si="8"/>
        <v>Statement</v>
      </c>
      <c r="D14" s="4" t="str">
        <f t="shared" si="1"/>
        <v>Ronald Holcomb_1076</v>
      </c>
      <c r="E14" s="20"/>
      <c r="F14" s="15"/>
      <c r="G14" s="4" t="s">
        <v>53</v>
      </c>
      <c r="H14" s="18">
        <f t="shared" si="2"/>
        <v>11351</v>
      </c>
      <c r="I14" s="4">
        <v>1076</v>
      </c>
      <c r="J14" s="6" t="s">
        <v>66</v>
      </c>
      <c r="K14" s="6" t="s">
        <v>67</v>
      </c>
      <c r="L14" s="6" t="s">
        <v>46</v>
      </c>
      <c r="M14" s="6" t="s">
        <v>46</v>
      </c>
      <c r="N14" s="23">
        <v>36277</v>
      </c>
      <c r="O14" s="12">
        <v>34507</v>
      </c>
      <c r="P14" s="4" t="s">
        <v>68</v>
      </c>
      <c r="Q14" s="2" t="s">
        <v>48</v>
      </c>
      <c r="R14" s="7">
        <v>0.04</v>
      </c>
      <c r="S14" s="36">
        <f t="shared" si="9"/>
        <v>1880.28</v>
      </c>
      <c r="T14" s="36">
        <f t="shared" si="3"/>
        <v>35887.279999999999</v>
      </c>
      <c r="U14" s="37">
        <f t="shared" si="10"/>
        <v>0.05</v>
      </c>
      <c r="V14" s="38">
        <f t="shared" si="4"/>
        <v>1725.3500000000001</v>
      </c>
      <c r="W14" s="8">
        <v>1</v>
      </c>
      <c r="X14" s="38">
        <f t="shared" si="5"/>
        <v>1725.3500000000001</v>
      </c>
      <c r="Y14" s="39">
        <f t="shared" si="6"/>
        <v>1380.28</v>
      </c>
      <c r="Z14" s="14"/>
      <c r="AA14" s="30"/>
      <c r="AB14" s="30" t="str">
        <f t="shared" si="11"/>
        <v>;</v>
      </c>
      <c r="AC14" s="30">
        <f>ROW()</f>
        <v>14</v>
      </c>
      <c r="AD14" s="34"/>
      <c r="AE14" s="28"/>
      <c r="AF14" s="28"/>
      <c r="AG14" s="28"/>
      <c r="AH14" s="28"/>
      <c r="AI14" s="28"/>
      <c r="AJ14" s="28"/>
      <c r="AK14" s="28"/>
      <c r="AL14" s="1"/>
      <c r="AM14" s="1"/>
      <c r="AN14" s="1"/>
      <c r="AO14" s="1"/>
      <c r="AP14" s="1"/>
      <c r="AQ14" s="1"/>
      <c r="AR14" s="1"/>
      <c r="AS14" s="1"/>
      <c r="AT14" s="1"/>
      <c r="AU14" s="1"/>
      <c r="AV14" s="1"/>
      <c r="AW14" s="1"/>
      <c r="AX14" s="1"/>
      <c r="AY14" s="1"/>
      <c r="AZ14" s="1"/>
      <c r="BA14" s="1"/>
      <c r="BB14" s="1"/>
      <c r="BC14" s="1"/>
      <c r="BD14" s="1"/>
      <c r="BE14" s="1"/>
      <c r="BF14" s="1"/>
      <c r="BG14" s="1"/>
      <c r="BH14" s="1"/>
      <c r="BI14" s="1"/>
      <c r="BJ14" s="1" t="s">
        <v>14</v>
      </c>
      <c r="BK14" s="27">
        <v>44651.6808564815</v>
      </c>
      <c r="BL14" s="1"/>
    </row>
    <row r="15" spans="1:64" x14ac:dyDescent="0.2">
      <c r="A15" s="1">
        <f t="shared" si="0"/>
        <v>1179</v>
      </c>
      <c r="B15" s="20" t="str">
        <f t="shared" si="7"/>
        <v>https://sv_printurl?email=sv_email&amp;AuthID=sv_auth&amp;Redirect=exportView.aspx&amp;X=sv_xdata&amp;Grid=sv_griddata&amp;Print=sv_org_group_grid@-.Statement@-.@-.@-.@-.@-.@-.@-.@-.0@-.&lt;&gt;@-.@-.like@-.like@-.@-.like@-.like@-.@-.like@-.@-.@-.sv_rrid@-.@-.@-.&amp;SO=Y&amp;RVO=Y&amp;PDFID=Myrtle Jester_1179/DT=Print Statement</v>
      </c>
      <c r="C15" s="4" t="str">
        <f t="shared" si="8"/>
        <v>Statement</v>
      </c>
      <c r="D15" s="4" t="str">
        <f t="shared" si="1"/>
        <v>Myrtle Jester_1179</v>
      </c>
      <c r="E15" s="20"/>
      <c r="F15" s="15"/>
      <c r="G15" s="4" t="s">
        <v>53</v>
      </c>
      <c r="H15" s="18">
        <f t="shared" si="2"/>
        <v>11351</v>
      </c>
      <c r="I15" s="4">
        <v>1179</v>
      </c>
      <c r="J15" s="6" t="s">
        <v>70</v>
      </c>
      <c r="K15" s="6" t="s">
        <v>45</v>
      </c>
      <c r="L15" s="6" t="s">
        <v>46</v>
      </c>
      <c r="M15" s="6" t="s">
        <v>46</v>
      </c>
      <c r="N15" s="23">
        <v>36402</v>
      </c>
      <c r="O15" s="12">
        <v>34986</v>
      </c>
      <c r="P15" s="4" t="s">
        <v>71</v>
      </c>
      <c r="Q15" s="2" t="s">
        <v>59</v>
      </c>
      <c r="R15" s="7">
        <v>0.02</v>
      </c>
      <c r="S15" s="36">
        <f t="shared" si="9"/>
        <v>1199.72</v>
      </c>
      <c r="T15" s="36">
        <f t="shared" si="3"/>
        <v>35685.72</v>
      </c>
      <c r="U15" s="37">
        <f t="shared" si="10"/>
        <v>0.05</v>
      </c>
      <c r="V15" s="38">
        <f t="shared" si="4"/>
        <v>1749.3000000000002</v>
      </c>
      <c r="W15" s="8">
        <v>1</v>
      </c>
      <c r="X15" s="38">
        <f t="shared" si="5"/>
        <v>1749.3000000000002</v>
      </c>
      <c r="Y15" s="39">
        <f t="shared" si="6"/>
        <v>1399.44</v>
      </c>
      <c r="Z15" s="14"/>
      <c r="AA15" s="30"/>
      <c r="AB15" s="30" t="str">
        <f t="shared" si="11"/>
        <v>;</v>
      </c>
      <c r="AC15" s="30">
        <f>ROW()</f>
        <v>15</v>
      </c>
      <c r="AD15" s="34"/>
      <c r="AE15" s="28"/>
      <c r="AF15" s="28"/>
      <c r="AG15" s="28"/>
      <c r="AH15" s="28"/>
      <c r="AI15" s="28"/>
      <c r="AJ15" s="28"/>
      <c r="AK15" s="28"/>
      <c r="AL15" s="1"/>
      <c r="AM15" s="1"/>
      <c r="AN15" s="1"/>
      <c r="AO15" s="1"/>
      <c r="AP15" s="1"/>
      <c r="AQ15" s="1"/>
      <c r="AR15" s="1"/>
      <c r="AS15" s="1"/>
      <c r="AT15" s="1"/>
      <c r="AU15" s="1"/>
      <c r="AV15" s="1"/>
      <c r="AW15" s="1"/>
      <c r="AX15" s="1"/>
      <c r="AY15" s="1"/>
      <c r="AZ15" s="1"/>
      <c r="BA15" s="1"/>
      <c r="BB15" s="1"/>
      <c r="BC15" s="1"/>
      <c r="BD15" s="1"/>
      <c r="BE15" s="1"/>
      <c r="BF15" s="1"/>
      <c r="BG15" s="1"/>
      <c r="BH15" s="1"/>
      <c r="BI15" s="1"/>
      <c r="BJ15" s="1" t="s">
        <v>14</v>
      </c>
      <c r="BK15" s="27">
        <v>44651.6808564815</v>
      </c>
      <c r="BL15" s="1"/>
    </row>
    <row r="16" spans="1:64" x14ac:dyDescent="0.2">
      <c r="A16" s="1">
        <f t="shared" si="0"/>
        <v>1465</v>
      </c>
      <c r="B16" s="20" t="str">
        <f t="shared" si="7"/>
        <v>https://sv_printurl?email=sv_email&amp;AuthID=sv_auth&amp;Redirect=exportView.aspx&amp;X=sv_xdata&amp;Grid=sv_griddata&amp;Print=sv_org_group_grid@-.Statement@-.@-.@-.@-.@-.@-.@-.@-.0@-.&lt;&gt;@-.@-.like@-.like@-.@-.like@-.like@-.@-.like@-.@-.@-.sv_rrid@-.@-.@-.&amp;SO=Y&amp;RVO=Y&amp;PDFID=Jacob Caruthers_1465/DT=Print Statement</v>
      </c>
      <c r="C16" s="4" t="str">
        <f t="shared" si="8"/>
        <v>Statement</v>
      </c>
      <c r="D16" s="4" t="str">
        <f t="shared" si="1"/>
        <v>Jacob Caruthers_1465</v>
      </c>
      <c r="E16" s="20"/>
      <c r="F16" s="15"/>
      <c r="G16" s="4" t="s">
        <v>72</v>
      </c>
      <c r="H16" s="18">
        <f t="shared" si="2"/>
        <v>11277</v>
      </c>
      <c r="I16" s="4">
        <v>1465</v>
      </c>
      <c r="J16" s="6" t="s">
        <v>73</v>
      </c>
      <c r="K16" s="6" t="s">
        <v>45</v>
      </c>
      <c r="L16" s="6" t="s">
        <v>46</v>
      </c>
      <c r="M16" s="6" t="s">
        <v>46</v>
      </c>
      <c r="N16" s="23">
        <v>36570</v>
      </c>
      <c r="O16" s="12">
        <v>33800</v>
      </c>
      <c r="P16" s="4" t="s">
        <v>74</v>
      </c>
      <c r="Q16" s="2" t="s">
        <v>56</v>
      </c>
      <c r="R16" s="7">
        <v>1.7999999999999999E-2</v>
      </c>
      <c r="S16" s="36">
        <f t="shared" si="9"/>
        <v>1108.4000000000001</v>
      </c>
      <c r="T16" s="36">
        <f t="shared" si="3"/>
        <v>34408.400000000001</v>
      </c>
      <c r="U16" s="37">
        <f t="shared" si="10"/>
        <v>0.05</v>
      </c>
      <c r="V16" s="38">
        <f t="shared" si="4"/>
        <v>1690</v>
      </c>
      <c r="W16" s="8">
        <v>1</v>
      </c>
      <c r="X16" s="38">
        <f t="shared" si="5"/>
        <v>1690</v>
      </c>
      <c r="Y16" s="39">
        <f t="shared" si="6"/>
        <v>1352</v>
      </c>
      <c r="Z16" s="14"/>
      <c r="AA16" s="30"/>
      <c r="AB16" s="30" t="str">
        <f t="shared" si="11"/>
        <v>;</v>
      </c>
      <c r="AC16" s="30">
        <f>ROW()</f>
        <v>16</v>
      </c>
      <c r="AD16" s="34"/>
      <c r="AE16" s="28"/>
      <c r="AF16" s="28"/>
      <c r="AG16" s="28"/>
      <c r="AH16" s="28"/>
      <c r="AI16" s="28"/>
      <c r="AJ16" s="28"/>
      <c r="AK16" s="28"/>
      <c r="AL16" s="1"/>
      <c r="AM16" s="1"/>
      <c r="AN16" s="1"/>
      <c r="AO16" s="1"/>
      <c r="AP16" s="1"/>
      <c r="AQ16" s="1"/>
      <c r="AR16" s="1"/>
      <c r="AS16" s="1"/>
      <c r="AT16" s="1"/>
      <c r="AU16" s="1"/>
      <c r="AV16" s="1"/>
      <c r="AW16" s="1"/>
      <c r="AX16" s="1"/>
      <c r="AY16" s="1"/>
      <c r="AZ16" s="1"/>
      <c r="BA16" s="1"/>
      <c r="BB16" s="1"/>
      <c r="BC16" s="1"/>
      <c r="BD16" s="1"/>
      <c r="BE16" s="1"/>
      <c r="BF16" s="1"/>
      <c r="BG16" s="1"/>
      <c r="BH16" s="1"/>
      <c r="BI16" s="1"/>
      <c r="BJ16" s="1" t="s">
        <v>14</v>
      </c>
      <c r="BK16" s="27">
        <v>44740.398865740703</v>
      </c>
      <c r="BL16" s="1"/>
    </row>
    <row r="17" spans="1:64" x14ac:dyDescent="0.2">
      <c r="A17" s="1">
        <f t="shared" si="0"/>
        <v>1505</v>
      </c>
      <c r="B17" s="20" t="str">
        <f t="shared" si="7"/>
        <v>https://sv_printurl?email=sv_email&amp;AuthID=sv_auth&amp;Redirect=exportView.aspx&amp;X=sv_xdata&amp;Grid=sv_griddata&amp;Print=sv_org_group_grid@-.Statement@-.@-.@-.@-.@-.@-.@-.@-.0@-.&lt;&gt;@-.@-.like@-.like@-.@-.like@-.like@-.@-.like@-.@-.@-.sv_rrid@-.@-.@-.&amp;SO=Y&amp;RVO=Y&amp;PDFID=Norma Magnuson_1505/DT=Print Statement</v>
      </c>
      <c r="C17" s="4" t="str">
        <f t="shared" si="8"/>
        <v>Statement</v>
      </c>
      <c r="D17" s="4" t="str">
        <f t="shared" si="1"/>
        <v>Norma Magnuson_1505</v>
      </c>
      <c r="E17" s="20"/>
      <c r="F17" s="15"/>
      <c r="G17" s="4" t="s">
        <v>53</v>
      </c>
      <c r="H17" s="18">
        <f t="shared" si="2"/>
        <v>11351</v>
      </c>
      <c r="I17" s="4">
        <v>1505</v>
      </c>
      <c r="J17" s="6" t="s">
        <v>75</v>
      </c>
      <c r="K17" s="6" t="s">
        <v>45</v>
      </c>
      <c r="L17" s="6" t="s">
        <v>46</v>
      </c>
      <c r="M17" s="6" t="s">
        <v>46</v>
      </c>
      <c r="N17" s="23">
        <v>36605</v>
      </c>
      <c r="O17" s="12">
        <v>29952</v>
      </c>
      <c r="P17" s="4" t="s">
        <v>76</v>
      </c>
      <c r="Q17" s="2" t="s">
        <v>59</v>
      </c>
      <c r="R17" s="7">
        <v>0.03</v>
      </c>
      <c r="S17" s="36">
        <f t="shared" si="9"/>
        <v>1398.56</v>
      </c>
      <c r="T17" s="36">
        <f t="shared" si="3"/>
        <v>30850.560000000001</v>
      </c>
      <c r="U17" s="37">
        <f t="shared" si="10"/>
        <v>0.05</v>
      </c>
      <c r="V17" s="38">
        <f t="shared" si="4"/>
        <v>1497.6000000000001</v>
      </c>
      <c r="W17" s="8">
        <v>1</v>
      </c>
      <c r="X17" s="38">
        <f t="shared" si="5"/>
        <v>1497.6000000000001</v>
      </c>
      <c r="Y17" s="39">
        <f t="shared" si="6"/>
        <v>1198.08</v>
      </c>
      <c r="Z17" s="14"/>
      <c r="AA17" s="30"/>
      <c r="AB17" s="30" t="str">
        <f t="shared" si="11"/>
        <v>;</v>
      </c>
      <c r="AC17" s="30">
        <f>ROW()</f>
        <v>17</v>
      </c>
      <c r="AD17" s="34"/>
      <c r="AE17" s="28"/>
      <c r="AF17" s="28"/>
      <c r="AG17" s="28"/>
      <c r="AH17" s="28"/>
      <c r="AI17" s="28"/>
      <c r="AJ17" s="28"/>
      <c r="AK17" s="28"/>
      <c r="AL17" s="1"/>
      <c r="AM17" s="1"/>
      <c r="AN17" s="1"/>
      <c r="AO17" s="1"/>
      <c r="AP17" s="1"/>
      <c r="AQ17" s="1"/>
      <c r="AR17" s="1"/>
      <c r="AS17" s="1"/>
      <c r="AT17" s="1"/>
      <c r="AU17" s="1"/>
      <c r="AV17" s="1"/>
      <c r="AW17" s="1"/>
      <c r="AX17" s="1"/>
      <c r="AY17" s="1"/>
      <c r="AZ17" s="1"/>
      <c r="BA17" s="1"/>
      <c r="BB17" s="1"/>
      <c r="BC17" s="1"/>
      <c r="BD17" s="1"/>
      <c r="BE17" s="1"/>
      <c r="BF17" s="1"/>
      <c r="BG17" s="1"/>
      <c r="BH17" s="1"/>
      <c r="BI17" s="1"/>
      <c r="BJ17" s="1" t="s">
        <v>14</v>
      </c>
      <c r="BK17" s="27">
        <v>44651.6808564815</v>
      </c>
      <c r="BL17" s="1"/>
    </row>
    <row r="18" spans="1:64" x14ac:dyDescent="0.2">
      <c r="A18" s="1">
        <f t="shared" si="0"/>
        <v>1534</v>
      </c>
      <c r="B18" s="20" t="str">
        <f t="shared" si="7"/>
        <v>https://sv_printurl?email=sv_email&amp;AuthID=sv_auth&amp;Redirect=exportView.aspx&amp;X=sv_xdata&amp;Grid=sv_griddata&amp;Print=sv_org_group_grid@-.Statement@-.@-.@-.@-.@-.@-.@-.@-.0@-.&lt;&gt;@-.@-.like@-.like@-.@-.like@-.like@-.@-.like@-.@-.@-.sv_rrid@-.@-.@-.&amp;SO=Y&amp;RVO=Y&amp;PDFID=Paula Geller_1534/DT=Print Statement</v>
      </c>
      <c r="C18" s="4" t="str">
        <f t="shared" si="8"/>
        <v>Statement</v>
      </c>
      <c r="D18" s="4" t="str">
        <f t="shared" si="1"/>
        <v>Paula Geller_1534</v>
      </c>
      <c r="E18" s="20"/>
      <c r="F18" s="15"/>
      <c r="G18" s="4" t="s">
        <v>72</v>
      </c>
      <c r="H18" s="18">
        <f t="shared" si="2"/>
        <v>11277</v>
      </c>
      <c r="I18" s="4">
        <v>1534</v>
      </c>
      <c r="J18" s="6" t="s">
        <v>77</v>
      </c>
      <c r="K18" s="6" t="s">
        <v>45</v>
      </c>
      <c r="L18" s="6" t="s">
        <v>467</v>
      </c>
      <c r="M18" s="6" t="s">
        <v>467</v>
      </c>
      <c r="N18" s="23">
        <v>36619</v>
      </c>
      <c r="O18" s="12">
        <v>31554</v>
      </c>
      <c r="P18" s="4" t="s">
        <v>78</v>
      </c>
      <c r="Q18" s="2" t="s">
        <v>59</v>
      </c>
      <c r="R18" s="7">
        <v>0.04</v>
      </c>
      <c r="S18" s="36">
        <f t="shared" si="9"/>
        <v>1762.16</v>
      </c>
      <c r="T18" s="36">
        <f t="shared" si="3"/>
        <v>32816.160000000003</v>
      </c>
      <c r="U18" s="37" t="b">
        <f t="shared" si="10"/>
        <v>0</v>
      </c>
      <c r="V18" s="38">
        <f t="shared" si="4"/>
        <v>0</v>
      </c>
      <c r="W18" s="8">
        <v>1</v>
      </c>
      <c r="X18" s="38">
        <f t="shared" si="5"/>
        <v>0</v>
      </c>
      <c r="Y18" s="39">
        <f t="shared" si="6"/>
        <v>1262.1600000000001</v>
      </c>
      <c r="Z18" s="14"/>
      <c r="AA18" s="30"/>
      <c r="AB18" s="30" t="str">
        <f t="shared" si="11"/>
        <v>R18;W18</v>
      </c>
      <c r="AC18" s="30">
        <f>ROW()</f>
        <v>18</v>
      </c>
      <c r="AD18" s="34"/>
      <c r="AE18" s="28"/>
      <c r="AF18" s="28"/>
      <c r="AG18" s="28"/>
      <c r="AH18" s="28"/>
      <c r="AI18" s="28"/>
      <c r="AJ18" s="28"/>
      <c r="AK18" s="28"/>
      <c r="AL18" s="1"/>
      <c r="AM18" s="1"/>
      <c r="AN18" s="1"/>
      <c r="AO18" s="1"/>
      <c r="AP18" s="1"/>
      <c r="AQ18" s="1"/>
      <c r="AR18" s="1"/>
      <c r="AS18" s="1"/>
      <c r="AT18" s="1"/>
      <c r="AU18" s="1"/>
      <c r="AV18" s="1"/>
      <c r="AW18" s="1"/>
      <c r="AX18" s="1"/>
      <c r="AY18" s="1"/>
      <c r="AZ18" s="1"/>
      <c r="BA18" s="1"/>
      <c r="BB18" s="1"/>
      <c r="BC18" s="1"/>
      <c r="BD18" s="1"/>
      <c r="BE18" s="1"/>
      <c r="BF18" s="1"/>
      <c r="BG18" s="1"/>
      <c r="BH18" s="1"/>
      <c r="BI18" s="1"/>
      <c r="BJ18" s="1" t="s">
        <v>14</v>
      </c>
      <c r="BK18" s="27">
        <v>44726.4305902778</v>
      </c>
      <c r="BL18" s="1"/>
    </row>
    <row r="19" spans="1:64" x14ac:dyDescent="0.2">
      <c r="A19" s="1">
        <f t="shared" si="0"/>
        <v>1547</v>
      </c>
      <c r="B19" s="20" t="str">
        <f t="shared" si="7"/>
        <v>https://sv_printurl?email=sv_email&amp;AuthID=sv_auth&amp;Redirect=exportView.aspx&amp;X=sv_xdata&amp;Grid=sv_griddata&amp;Print=sv_org_group_grid@-.Statement@-.@-.@-.@-.@-.@-.@-.@-.0@-.&lt;&gt;@-.@-.like@-.like@-.@-.like@-.like@-.@-.like@-.@-.@-.sv_rrid@-.@-.@-.&amp;SO=Y&amp;RVO=Y&amp;PDFID=Albert Gillen_1547/DT=Print Statement</v>
      </c>
      <c r="C19" s="4" t="str">
        <f t="shared" si="8"/>
        <v>Statement</v>
      </c>
      <c r="D19" s="4" t="str">
        <f t="shared" si="1"/>
        <v>Albert Gillen_1547</v>
      </c>
      <c r="E19" s="20"/>
      <c r="F19" s="15"/>
      <c r="G19" s="4" t="s">
        <v>79</v>
      </c>
      <c r="H19" s="18">
        <f t="shared" si="2"/>
        <v>20714</v>
      </c>
      <c r="I19" s="4">
        <v>1547</v>
      </c>
      <c r="J19" s="6" t="s">
        <v>80</v>
      </c>
      <c r="K19" s="6" t="s">
        <v>45</v>
      </c>
      <c r="L19" s="6" t="s">
        <v>467</v>
      </c>
      <c r="M19" s="6" t="s">
        <v>46</v>
      </c>
      <c r="N19" s="23">
        <v>36630</v>
      </c>
      <c r="O19" s="12">
        <v>40102</v>
      </c>
      <c r="P19" s="4" t="s">
        <v>81</v>
      </c>
      <c r="Q19" s="2" t="s">
        <v>48</v>
      </c>
      <c r="R19" s="7">
        <v>0</v>
      </c>
      <c r="S19" s="36">
        <f t="shared" si="9"/>
        <v>500</v>
      </c>
      <c r="T19" s="36">
        <f t="shared" si="3"/>
        <v>40102</v>
      </c>
      <c r="U19" s="37">
        <f t="shared" si="10"/>
        <v>0.05</v>
      </c>
      <c r="V19" s="38">
        <f t="shared" si="4"/>
        <v>2005.1000000000001</v>
      </c>
      <c r="W19" s="8">
        <v>1</v>
      </c>
      <c r="X19" s="38">
        <f t="shared" si="5"/>
        <v>2005.1000000000001</v>
      </c>
      <c r="Y19" s="39">
        <f t="shared" si="6"/>
        <v>1604.08</v>
      </c>
      <c r="Z19" s="14"/>
      <c r="AA19" s="30"/>
      <c r="AB19" s="30" t="str">
        <f t="shared" si="11"/>
        <v>R19;</v>
      </c>
      <c r="AC19" s="30">
        <f>ROW()</f>
        <v>19</v>
      </c>
      <c r="AD19" s="34"/>
      <c r="AE19" s="28"/>
      <c r="AF19" s="28"/>
      <c r="AG19" s="28"/>
      <c r="AH19" s="28"/>
      <c r="AI19" s="28"/>
      <c r="AJ19" s="28"/>
      <c r="AK19" s="28"/>
      <c r="AL19" s="1"/>
      <c r="AM19" s="1"/>
      <c r="AN19" s="1"/>
      <c r="AO19" s="1"/>
      <c r="AP19" s="1"/>
      <c r="AQ19" s="1"/>
      <c r="AR19" s="1"/>
      <c r="AS19" s="1"/>
      <c r="AT19" s="1"/>
      <c r="AU19" s="1"/>
      <c r="AV19" s="1"/>
      <c r="AW19" s="1"/>
      <c r="AX19" s="1"/>
      <c r="AY19" s="1"/>
      <c r="AZ19" s="1"/>
      <c r="BA19" s="1"/>
      <c r="BB19" s="1"/>
      <c r="BC19" s="1"/>
      <c r="BD19" s="1"/>
      <c r="BE19" s="1"/>
      <c r="BF19" s="1"/>
      <c r="BG19" s="1"/>
      <c r="BH19" s="1"/>
      <c r="BI19" s="1"/>
      <c r="BJ19" s="1" t="s">
        <v>14</v>
      </c>
      <c r="BK19" s="27">
        <v>44651.6808564815</v>
      </c>
      <c r="BL19" s="1"/>
    </row>
    <row r="20" spans="1:64" x14ac:dyDescent="0.2">
      <c r="A20" s="1">
        <f t="shared" si="0"/>
        <v>1571</v>
      </c>
      <c r="B20" s="20" t="str">
        <f t="shared" si="7"/>
        <v>https://sv_printurl?email=sv_email&amp;AuthID=sv_auth&amp;Redirect=exportView.aspx&amp;X=sv_xdata&amp;Grid=sv_griddata&amp;Print=sv_org_group_grid@-.Statement@-.@-.@-.@-.@-.@-.@-.@-.0@-.&lt;&gt;@-.@-.like@-.like@-.@-.like@-.like@-.@-.like@-.@-.@-.sv_rrid@-.@-.@-.&amp;SO=Y&amp;RVO=Y&amp;PDFID=Danny Twyman_1571/DT=Print Statement</v>
      </c>
      <c r="C20" s="4" t="str">
        <f t="shared" si="8"/>
        <v>Statement</v>
      </c>
      <c r="D20" s="4" t="str">
        <f t="shared" si="1"/>
        <v>Danny Twyman_1571</v>
      </c>
      <c r="E20" s="20"/>
      <c r="F20" s="15"/>
      <c r="G20" s="4" t="s">
        <v>82</v>
      </c>
      <c r="H20" s="18">
        <f t="shared" si="2"/>
        <v>29269</v>
      </c>
      <c r="I20" s="4">
        <v>1571</v>
      </c>
      <c r="J20" s="6" t="s">
        <v>83</v>
      </c>
      <c r="K20" s="6" t="s">
        <v>45</v>
      </c>
      <c r="L20" s="6" t="s">
        <v>46</v>
      </c>
      <c r="M20" s="6" t="s">
        <v>46</v>
      </c>
      <c r="N20" s="23">
        <v>36647</v>
      </c>
      <c r="O20" s="12">
        <v>33654</v>
      </c>
      <c r="P20" s="4" t="s">
        <v>84</v>
      </c>
      <c r="Q20" s="2" t="s">
        <v>56</v>
      </c>
      <c r="R20" s="7">
        <v>2.1000000000000001E-2</v>
      </c>
      <c r="S20" s="36">
        <f t="shared" si="9"/>
        <v>1206.7339999999999</v>
      </c>
      <c r="T20" s="36">
        <f t="shared" si="3"/>
        <v>34360.733999999997</v>
      </c>
      <c r="U20" s="37">
        <f t="shared" si="10"/>
        <v>0.05</v>
      </c>
      <c r="V20" s="38">
        <f t="shared" si="4"/>
        <v>1682.7</v>
      </c>
      <c r="W20" s="8">
        <v>1</v>
      </c>
      <c r="X20" s="38">
        <f t="shared" si="5"/>
        <v>1682.7</v>
      </c>
      <c r="Y20" s="39">
        <f t="shared" si="6"/>
        <v>1346.16</v>
      </c>
      <c r="Z20" s="14"/>
      <c r="AA20" s="30"/>
      <c r="AB20" s="30" t="str">
        <f t="shared" si="11"/>
        <v>;</v>
      </c>
      <c r="AC20" s="30">
        <f>ROW()</f>
        <v>20</v>
      </c>
      <c r="AD20" s="34"/>
      <c r="AE20" s="28"/>
      <c r="AF20" s="28"/>
      <c r="AG20" s="28"/>
      <c r="AH20" s="28"/>
      <c r="AI20" s="28"/>
      <c r="AJ20" s="28"/>
      <c r="AK20" s="28"/>
      <c r="AL20" s="1"/>
      <c r="AM20" s="1"/>
      <c r="AN20" s="1"/>
      <c r="AO20" s="1"/>
      <c r="AP20" s="1"/>
      <c r="AQ20" s="1"/>
      <c r="AR20" s="1"/>
      <c r="AS20" s="1"/>
      <c r="AT20" s="1"/>
      <c r="AU20" s="1"/>
      <c r="AV20" s="1"/>
      <c r="AW20" s="1"/>
      <c r="AX20" s="1"/>
      <c r="AY20" s="1"/>
      <c r="AZ20" s="1"/>
      <c r="BA20" s="1"/>
      <c r="BB20" s="1"/>
      <c r="BC20" s="1"/>
      <c r="BD20" s="1"/>
      <c r="BE20" s="1"/>
      <c r="BF20" s="1"/>
      <c r="BG20" s="1"/>
      <c r="BH20" s="1"/>
      <c r="BI20" s="1"/>
      <c r="BJ20" s="1" t="s">
        <v>14</v>
      </c>
      <c r="BK20" s="27">
        <v>44651.6808564815</v>
      </c>
      <c r="BL20" s="1"/>
    </row>
    <row r="21" spans="1:64" x14ac:dyDescent="0.2">
      <c r="A21" s="1">
        <f t="shared" si="0"/>
        <v>1663</v>
      </c>
      <c r="B21" s="20" t="str">
        <f t="shared" si="7"/>
        <v>https://sv_printurl?email=sv_email&amp;AuthID=sv_auth&amp;Redirect=exportView.aspx&amp;X=sv_xdata&amp;Grid=sv_griddata&amp;Print=sv_org_group_grid@-.Statement@-.@-.@-.@-.@-.@-.@-.@-.0@-.&lt;&gt;@-.@-.like@-.like@-.@-.like@-.like@-.@-.like@-.@-.@-.sv_rrid@-.@-.@-.&amp;SO=Y&amp;RVO=Y&amp;PDFID=Ernest Stauffer_1663/DT=Print Statement</v>
      </c>
      <c r="C21" s="4" t="str">
        <f t="shared" si="8"/>
        <v>Statement</v>
      </c>
      <c r="D21" s="4" t="str">
        <f t="shared" si="1"/>
        <v>Ernest Stauffer_1663</v>
      </c>
      <c r="E21" s="20"/>
      <c r="F21" s="15"/>
      <c r="G21" s="4" t="s">
        <v>72</v>
      </c>
      <c r="H21" s="18">
        <f t="shared" si="2"/>
        <v>11277</v>
      </c>
      <c r="I21" s="4">
        <v>1663</v>
      </c>
      <c r="J21" s="6" t="s">
        <v>87</v>
      </c>
      <c r="K21" s="6" t="s">
        <v>45</v>
      </c>
      <c r="L21" s="6" t="s">
        <v>46</v>
      </c>
      <c r="M21" s="6" t="s">
        <v>46</v>
      </c>
      <c r="N21" s="23">
        <v>37305</v>
      </c>
      <c r="O21" s="12">
        <v>32968</v>
      </c>
      <c r="P21" s="4" t="s">
        <v>88</v>
      </c>
      <c r="Q21" s="2" t="s">
        <v>56</v>
      </c>
      <c r="R21" s="7">
        <v>2.5000000000000001E-2</v>
      </c>
      <c r="S21" s="36">
        <f t="shared" si="9"/>
        <v>1324.2</v>
      </c>
      <c r="T21" s="36">
        <f t="shared" si="3"/>
        <v>33792.199999999997</v>
      </c>
      <c r="U21" s="37">
        <f t="shared" si="10"/>
        <v>0.05</v>
      </c>
      <c r="V21" s="38">
        <f t="shared" si="4"/>
        <v>1648.4</v>
      </c>
      <c r="W21" s="8">
        <v>1</v>
      </c>
      <c r="X21" s="38">
        <f t="shared" si="5"/>
        <v>1648.4</v>
      </c>
      <c r="Y21" s="39">
        <f t="shared" si="6"/>
        <v>1318.72</v>
      </c>
      <c r="Z21" s="14"/>
      <c r="AA21" s="30"/>
      <c r="AB21" s="30" t="str">
        <f t="shared" si="11"/>
        <v>;</v>
      </c>
      <c r="AC21" s="30">
        <f>ROW()</f>
        <v>21</v>
      </c>
      <c r="AD21" s="34"/>
      <c r="AE21" s="28"/>
      <c r="AF21" s="28"/>
      <c r="AG21" s="28"/>
      <c r="AH21" s="28"/>
      <c r="AI21" s="28"/>
      <c r="AJ21" s="28"/>
      <c r="AK21" s="28"/>
      <c r="AL21" s="1"/>
      <c r="AM21" s="1"/>
      <c r="AN21" s="1"/>
      <c r="AO21" s="1"/>
      <c r="AP21" s="1"/>
      <c r="AQ21" s="1"/>
      <c r="AR21" s="1"/>
      <c r="AS21" s="1"/>
      <c r="AT21" s="1"/>
      <c r="AU21" s="1"/>
      <c r="AV21" s="1"/>
      <c r="AW21" s="1"/>
      <c r="AX21" s="1"/>
      <c r="AY21" s="1"/>
      <c r="AZ21" s="1"/>
      <c r="BA21" s="1"/>
      <c r="BB21" s="1"/>
      <c r="BC21" s="1"/>
      <c r="BD21" s="1"/>
      <c r="BE21" s="1"/>
      <c r="BF21" s="1"/>
      <c r="BG21" s="1"/>
      <c r="BH21" s="1"/>
      <c r="BI21" s="1"/>
      <c r="BJ21" s="1" t="s">
        <v>14</v>
      </c>
      <c r="BK21" s="27">
        <v>44651.6808564815</v>
      </c>
      <c r="BL21" s="1"/>
    </row>
    <row r="22" spans="1:64" x14ac:dyDescent="0.2">
      <c r="A22" s="1">
        <f t="shared" si="0"/>
        <v>1671</v>
      </c>
      <c r="B22" s="20" t="str">
        <f t="shared" si="7"/>
        <v>https://sv_printurl?email=sv_email&amp;AuthID=sv_auth&amp;Redirect=exportView.aspx&amp;X=sv_xdata&amp;Grid=sv_griddata&amp;Print=sv_org_group_grid@-.Statement@-.@-.@-.@-.@-.@-.@-.@-.0@-.&lt;&gt;@-.@-.like@-.like@-.@-.like@-.like@-.@-.like@-.@-.@-.sv_rrid@-.@-.@-.&amp;SO=Y&amp;RVO=Y&amp;PDFID=Johnny Shay_1671/DT=Print Statement</v>
      </c>
      <c r="C22" s="4" t="str">
        <f t="shared" si="8"/>
        <v>Statement</v>
      </c>
      <c r="D22" s="4" t="str">
        <f t="shared" si="1"/>
        <v>Johnny Shay_1671</v>
      </c>
      <c r="E22" s="20"/>
      <c r="F22" s="15"/>
      <c r="G22" s="4" t="s">
        <v>90</v>
      </c>
      <c r="H22" s="18">
        <f t="shared" si="2"/>
        <v>29271</v>
      </c>
      <c r="I22" s="4">
        <v>1671</v>
      </c>
      <c r="J22" s="6" t="s">
        <v>91</v>
      </c>
      <c r="K22" s="6" t="s">
        <v>45</v>
      </c>
      <c r="L22" s="6" t="s">
        <v>467</v>
      </c>
      <c r="M22" s="6" t="s">
        <v>46</v>
      </c>
      <c r="N22" s="23">
        <v>36780</v>
      </c>
      <c r="O22" s="12">
        <v>26894</v>
      </c>
      <c r="P22" s="4" t="s">
        <v>92</v>
      </c>
      <c r="Q22" s="2" t="s">
        <v>56</v>
      </c>
      <c r="R22" s="7">
        <v>0.02</v>
      </c>
      <c r="S22" s="36">
        <f t="shared" si="9"/>
        <v>1037.8800000000001</v>
      </c>
      <c r="T22" s="36">
        <f t="shared" si="3"/>
        <v>27431.88</v>
      </c>
      <c r="U22" s="37">
        <f t="shared" si="10"/>
        <v>0.05</v>
      </c>
      <c r="V22" s="38">
        <f t="shared" si="4"/>
        <v>1344.7</v>
      </c>
      <c r="W22" s="8">
        <v>1</v>
      </c>
      <c r="X22" s="38">
        <f t="shared" si="5"/>
        <v>1344.7</v>
      </c>
      <c r="Y22" s="39">
        <f t="shared" si="6"/>
        <v>1075.76</v>
      </c>
      <c r="Z22" s="14"/>
      <c r="AA22" s="30"/>
      <c r="AB22" s="30" t="str">
        <f t="shared" si="11"/>
        <v>R22;</v>
      </c>
      <c r="AC22" s="30">
        <f>ROW()</f>
        <v>22</v>
      </c>
      <c r="AD22" s="34"/>
      <c r="AE22" s="28"/>
      <c r="AF22" s="28"/>
      <c r="AG22" s="28"/>
      <c r="AH22" s="28"/>
      <c r="AI22" s="28"/>
      <c r="AJ22" s="28"/>
      <c r="AK22" s="28"/>
      <c r="AL22" s="1"/>
      <c r="AM22" s="1"/>
      <c r="AN22" s="1"/>
      <c r="AO22" s="1"/>
      <c r="AP22" s="1"/>
      <c r="AQ22" s="1"/>
      <c r="AR22" s="1"/>
      <c r="AS22" s="1"/>
      <c r="AT22" s="1"/>
      <c r="AU22" s="1"/>
      <c r="AV22" s="1"/>
      <c r="AW22" s="1"/>
      <c r="AX22" s="1"/>
      <c r="AY22" s="1"/>
      <c r="AZ22" s="1"/>
      <c r="BA22" s="1"/>
      <c r="BB22" s="1"/>
      <c r="BC22" s="1"/>
      <c r="BD22" s="1"/>
      <c r="BE22" s="1"/>
      <c r="BF22" s="1"/>
      <c r="BG22" s="1"/>
      <c r="BH22" s="1"/>
      <c r="BI22" s="1"/>
      <c r="BJ22" s="1" t="s">
        <v>14</v>
      </c>
      <c r="BK22" s="27">
        <v>44651.6808564815</v>
      </c>
      <c r="BL22" s="1"/>
    </row>
    <row r="23" spans="1:64" x14ac:dyDescent="0.2">
      <c r="A23" s="1">
        <f t="shared" si="0"/>
        <v>1833</v>
      </c>
      <c r="B23" s="20" t="str">
        <f t="shared" si="7"/>
        <v>https://sv_printurl?email=sv_email&amp;AuthID=sv_auth&amp;Redirect=exportView.aspx&amp;X=sv_xdata&amp;Grid=sv_griddata&amp;Print=sv_org_group_grid@-.Statement@-.@-.@-.@-.@-.@-.@-.@-.0@-.&lt;&gt;@-.@-.like@-.like@-.@-.like@-.like@-.@-.like@-.@-.@-.sv_rrid@-.@-.@-.&amp;SO=Y&amp;RVO=Y&amp;PDFID=Stella Sherlock_1833/DT=Print Statement</v>
      </c>
      <c r="C23" s="4" t="str">
        <f t="shared" si="8"/>
        <v>Statement</v>
      </c>
      <c r="D23" s="4" t="str">
        <f t="shared" si="1"/>
        <v>Stella Sherlock_1833</v>
      </c>
      <c r="E23" s="20"/>
      <c r="F23" s="15"/>
      <c r="G23" s="4" t="s">
        <v>79</v>
      </c>
      <c r="H23" s="18">
        <f t="shared" si="2"/>
        <v>20714</v>
      </c>
      <c r="I23" s="4">
        <v>1833</v>
      </c>
      <c r="J23" s="6" t="s">
        <v>93</v>
      </c>
      <c r="K23" s="6" t="s">
        <v>45</v>
      </c>
      <c r="L23" s="6" t="s">
        <v>46</v>
      </c>
      <c r="M23" s="6" t="s">
        <v>46</v>
      </c>
      <c r="N23" s="23">
        <v>36893</v>
      </c>
      <c r="O23" s="12">
        <v>41371</v>
      </c>
      <c r="P23" s="4" t="s">
        <v>84</v>
      </c>
      <c r="Q23" s="2" t="s">
        <v>56</v>
      </c>
      <c r="R23" s="7">
        <v>2.5000000000000001E-2</v>
      </c>
      <c r="S23" s="36">
        <f t="shared" si="9"/>
        <v>1534.2750000000001</v>
      </c>
      <c r="T23" s="36">
        <f t="shared" si="3"/>
        <v>42405.274999999994</v>
      </c>
      <c r="U23" s="37">
        <f t="shared" si="10"/>
        <v>0.05</v>
      </c>
      <c r="V23" s="38">
        <f t="shared" si="4"/>
        <v>2068.5500000000002</v>
      </c>
      <c r="W23" s="8">
        <v>1</v>
      </c>
      <c r="X23" s="38">
        <f t="shared" si="5"/>
        <v>2068.5500000000002</v>
      </c>
      <c r="Y23" s="39">
        <f t="shared" si="6"/>
        <v>1654.8400000000001</v>
      </c>
      <c r="Z23" s="14"/>
      <c r="AA23" s="30"/>
      <c r="AB23" s="30" t="str">
        <f t="shared" si="11"/>
        <v>;</v>
      </c>
      <c r="AC23" s="30">
        <f>ROW()</f>
        <v>23</v>
      </c>
      <c r="AD23" s="34"/>
      <c r="AE23" s="28"/>
      <c r="AF23" s="28"/>
      <c r="AG23" s="28"/>
      <c r="AH23" s="28"/>
      <c r="AI23" s="28"/>
      <c r="AJ23" s="28"/>
      <c r="AK23" s="28"/>
      <c r="AL23" s="1"/>
      <c r="AM23" s="1"/>
      <c r="AN23" s="1"/>
      <c r="AO23" s="1"/>
      <c r="AP23" s="1"/>
      <c r="AQ23" s="1"/>
      <c r="AR23" s="1"/>
      <c r="AS23" s="1"/>
      <c r="AT23" s="1"/>
      <c r="AU23" s="1"/>
      <c r="AV23" s="1"/>
      <c r="AW23" s="1"/>
      <c r="AX23" s="1"/>
      <c r="AY23" s="1"/>
      <c r="AZ23" s="1"/>
      <c r="BA23" s="1"/>
      <c r="BB23" s="1"/>
      <c r="BC23" s="1"/>
      <c r="BD23" s="1"/>
      <c r="BE23" s="1"/>
      <c r="BF23" s="1"/>
      <c r="BG23" s="1"/>
      <c r="BH23" s="1"/>
      <c r="BI23" s="1"/>
      <c r="BJ23" s="1" t="s">
        <v>14</v>
      </c>
      <c r="BK23" s="27">
        <v>44651.6808564815</v>
      </c>
      <c r="BL23" s="1"/>
    </row>
    <row r="24" spans="1:64" x14ac:dyDescent="0.2">
      <c r="A24" s="1">
        <f t="shared" si="0"/>
        <v>1867</v>
      </c>
      <c r="B24" s="20" t="str">
        <f t="shared" si="7"/>
        <v>https://sv_printurl?email=sv_email&amp;AuthID=sv_auth&amp;Redirect=exportView.aspx&amp;X=sv_xdata&amp;Grid=sv_griddata&amp;Print=sv_org_group_grid@-.Statement@-.@-.@-.@-.@-.@-.@-.@-.0@-.&lt;&gt;@-.@-.like@-.like@-.@-.like@-.like@-.@-.like@-.@-.@-.sv_rrid@-.@-.@-.&amp;SO=Y&amp;RVO=Y&amp;PDFID=Jason Pina_1867/DT=Print Statement</v>
      </c>
      <c r="C24" s="4" t="str">
        <f t="shared" si="8"/>
        <v>Statement</v>
      </c>
      <c r="D24" s="4" t="str">
        <f t="shared" si="1"/>
        <v>Jason Pina_1867</v>
      </c>
      <c r="E24" s="20"/>
      <c r="F24" s="15"/>
      <c r="G24" s="4" t="s">
        <v>79</v>
      </c>
      <c r="H24" s="18">
        <f t="shared" si="2"/>
        <v>20714</v>
      </c>
      <c r="I24" s="4">
        <v>1867</v>
      </c>
      <c r="J24" s="6" t="s">
        <v>94</v>
      </c>
      <c r="K24" s="6" t="s">
        <v>45</v>
      </c>
      <c r="L24" s="6" t="s">
        <v>467</v>
      </c>
      <c r="M24" s="6" t="s">
        <v>46</v>
      </c>
      <c r="N24" s="23">
        <v>36913</v>
      </c>
      <c r="O24" s="12">
        <v>44283</v>
      </c>
      <c r="P24" s="4" t="s">
        <v>95</v>
      </c>
      <c r="Q24" s="2" t="s">
        <v>56</v>
      </c>
      <c r="R24" s="7">
        <v>2.5000000000000001E-2</v>
      </c>
      <c r="S24" s="36">
        <f t="shared" si="9"/>
        <v>1607.075</v>
      </c>
      <c r="T24" s="36">
        <f t="shared" si="3"/>
        <v>45390.074999999997</v>
      </c>
      <c r="U24" s="37">
        <f t="shared" si="10"/>
        <v>0.05</v>
      </c>
      <c r="V24" s="38">
        <f t="shared" si="4"/>
        <v>2214.15</v>
      </c>
      <c r="W24" s="8">
        <v>1</v>
      </c>
      <c r="X24" s="38">
        <f t="shared" si="5"/>
        <v>2214.15</v>
      </c>
      <c r="Y24" s="39">
        <f t="shared" si="6"/>
        <v>1771.32</v>
      </c>
      <c r="Z24" s="14"/>
      <c r="AA24" s="30"/>
      <c r="AB24" s="30" t="str">
        <f t="shared" si="11"/>
        <v>R24;</v>
      </c>
      <c r="AC24" s="30">
        <f>ROW()</f>
        <v>24</v>
      </c>
      <c r="AD24" s="34"/>
      <c r="AE24" s="28"/>
      <c r="AF24" s="28"/>
      <c r="AG24" s="28"/>
      <c r="AH24" s="28"/>
      <c r="AI24" s="28"/>
      <c r="AJ24" s="28"/>
      <c r="AK24" s="28"/>
      <c r="AL24" s="1"/>
      <c r="AM24" s="1"/>
      <c r="AN24" s="1"/>
      <c r="AO24" s="1"/>
      <c r="AP24" s="1"/>
      <c r="AQ24" s="1"/>
      <c r="AR24" s="1"/>
      <c r="AS24" s="1"/>
      <c r="AT24" s="1"/>
      <c r="AU24" s="1"/>
      <c r="AV24" s="1"/>
      <c r="AW24" s="1"/>
      <c r="AX24" s="1"/>
      <c r="AY24" s="1"/>
      <c r="AZ24" s="1"/>
      <c r="BA24" s="1"/>
      <c r="BB24" s="1"/>
      <c r="BC24" s="1"/>
      <c r="BD24" s="1"/>
      <c r="BE24" s="1"/>
      <c r="BF24" s="1"/>
      <c r="BG24" s="1"/>
      <c r="BH24" s="1"/>
      <c r="BI24" s="1"/>
      <c r="BJ24" s="1" t="s">
        <v>14</v>
      </c>
      <c r="BK24" s="27">
        <v>44651.6808564815</v>
      </c>
      <c r="BL24" s="1"/>
    </row>
    <row r="25" spans="1:64" x14ac:dyDescent="0.2">
      <c r="A25" s="1">
        <f t="shared" si="0"/>
        <v>1910</v>
      </c>
      <c r="B25" s="20" t="str">
        <f t="shared" si="7"/>
        <v>https://sv_printurl?email=sv_email&amp;AuthID=sv_auth&amp;Redirect=exportView.aspx&amp;X=sv_xdata&amp;Grid=sv_griddata&amp;Print=sv_org_group_grid@-.Statement@-.@-.@-.@-.@-.@-.@-.@-.0@-.&lt;&gt;@-.@-.like@-.like@-.@-.like@-.like@-.@-.like@-.@-.@-.sv_rrid@-.@-.@-.&amp;SO=Y&amp;RVO=Y&amp;PDFID=Stephen Alleman_1910/DT=Print Statement</v>
      </c>
      <c r="C25" s="4" t="str">
        <f t="shared" si="8"/>
        <v>Statement</v>
      </c>
      <c r="D25" s="4" t="str">
        <f t="shared" si="1"/>
        <v>Stephen Alleman_1910</v>
      </c>
      <c r="E25" s="20"/>
      <c r="F25" s="15"/>
      <c r="G25" s="4" t="s">
        <v>79</v>
      </c>
      <c r="H25" s="18">
        <f t="shared" si="2"/>
        <v>20714</v>
      </c>
      <c r="I25" s="4">
        <v>1910</v>
      </c>
      <c r="J25" s="6" t="s">
        <v>98</v>
      </c>
      <c r="K25" s="6" t="s">
        <v>45</v>
      </c>
      <c r="L25" s="6" t="s">
        <v>467</v>
      </c>
      <c r="M25" s="6" t="s">
        <v>46</v>
      </c>
      <c r="N25" s="23">
        <v>37389</v>
      </c>
      <c r="O25" s="12">
        <v>39166</v>
      </c>
      <c r="P25" s="4" t="s">
        <v>99</v>
      </c>
      <c r="Q25" s="2" t="s">
        <v>56</v>
      </c>
      <c r="R25" s="7">
        <v>2.5000000000000001E-2</v>
      </c>
      <c r="S25" s="36">
        <f t="shared" si="9"/>
        <v>1479.15</v>
      </c>
      <c r="T25" s="36">
        <f t="shared" si="3"/>
        <v>40145.149999999994</v>
      </c>
      <c r="U25" s="37">
        <f t="shared" si="10"/>
        <v>0.05</v>
      </c>
      <c r="V25" s="38">
        <f t="shared" si="4"/>
        <v>1958.3000000000002</v>
      </c>
      <c r="W25" s="8">
        <v>1</v>
      </c>
      <c r="X25" s="38">
        <f t="shared" si="5"/>
        <v>1958.3000000000002</v>
      </c>
      <c r="Y25" s="39">
        <f t="shared" si="6"/>
        <v>1566.64</v>
      </c>
      <c r="Z25" s="14"/>
      <c r="AA25" s="30"/>
      <c r="AB25" s="30" t="str">
        <f t="shared" si="11"/>
        <v>R25;</v>
      </c>
      <c r="AC25" s="30">
        <f>ROW()</f>
        <v>25</v>
      </c>
      <c r="AD25" s="34"/>
      <c r="AE25" s="28"/>
      <c r="AF25" s="28"/>
      <c r="AG25" s="28"/>
      <c r="AH25" s="28"/>
      <c r="AI25" s="28"/>
      <c r="AJ25" s="28"/>
      <c r="AK25" s="28"/>
      <c r="AL25" s="1"/>
      <c r="AM25" s="1"/>
      <c r="AN25" s="1"/>
      <c r="AO25" s="1"/>
      <c r="AP25" s="1"/>
      <c r="AQ25" s="1"/>
      <c r="AR25" s="1"/>
      <c r="AS25" s="1"/>
      <c r="AT25" s="1"/>
      <c r="AU25" s="1"/>
      <c r="AV25" s="1"/>
      <c r="AW25" s="1"/>
      <c r="AX25" s="1"/>
      <c r="AY25" s="1"/>
      <c r="AZ25" s="1"/>
      <c r="BA25" s="1"/>
      <c r="BB25" s="1"/>
      <c r="BC25" s="1"/>
      <c r="BD25" s="1"/>
      <c r="BE25" s="1"/>
      <c r="BF25" s="1"/>
      <c r="BG25" s="1"/>
      <c r="BH25" s="1"/>
      <c r="BI25" s="1"/>
      <c r="BJ25" s="1" t="s">
        <v>14</v>
      </c>
      <c r="BK25" s="27">
        <v>44651.6808564815</v>
      </c>
      <c r="BL25" s="1"/>
    </row>
    <row r="26" spans="1:64" x14ac:dyDescent="0.2">
      <c r="A26" s="1">
        <f t="shared" si="0"/>
        <v>1930</v>
      </c>
      <c r="B26" s="20" t="str">
        <f t="shared" si="7"/>
        <v>https://sv_printurl?email=sv_email&amp;AuthID=sv_auth&amp;Redirect=exportView.aspx&amp;X=sv_xdata&amp;Grid=sv_griddata&amp;Print=sv_org_group_grid@-.Statement@-.@-.@-.@-.@-.@-.@-.@-.0@-.&lt;&gt;@-.@-.like@-.like@-.@-.like@-.like@-.@-.like@-.@-.@-.sv_rrid@-.@-.@-.&amp;SO=Y&amp;RVO=Y&amp;PDFID=Antonio Lasher_1930/DT=Print Statement</v>
      </c>
      <c r="C26" s="4" t="str">
        <f t="shared" si="8"/>
        <v>Statement</v>
      </c>
      <c r="D26" s="4" t="str">
        <f t="shared" si="1"/>
        <v>Antonio Lasher_1930</v>
      </c>
      <c r="E26" s="20"/>
      <c r="F26" s="15"/>
      <c r="G26" s="4" t="s">
        <v>79</v>
      </c>
      <c r="H26" s="18">
        <f t="shared" si="2"/>
        <v>20714</v>
      </c>
      <c r="I26" s="4">
        <v>1930</v>
      </c>
      <c r="J26" s="6" t="s">
        <v>100</v>
      </c>
      <c r="K26" s="6" t="s">
        <v>45</v>
      </c>
      <c r="L26" s="6" t="s">
        <v>467</v>
      </c>
      <c r="M26" s="6" t="s">
        <v>46</v>
      </c>
      <c r="N26" s="23">
        <v>36941</v>
      </c>
      <c r="O26" s="12">
        <v>33280</v>
      </c>
      <c r="P26" s="4" t="s">
        <v>101</v>
      </c>
      <c r="Q26" s="2" t="s">
        <v>56</v>
      </c>
      <c r="R26" s="7">
        <v>0.02</v>
      </c>
      <c r="S26" s="36">
        <f t="shared" si="9"/>
        <v>1165.5999999999999</v>
      </c>
      <c r="T26" s="36">
        <f t="shared" si="3"/>
        <v>33945.599999999999</v>
      </c>
      <c r="U26" s="37">
        <f t="shared" si="10"/>
        <v>0.05</v>
      </c>
      <c r="V26" s="38">
        <f t="shared" si="4"/>
        <v>1664</v>
      </c>
      <c r="W26" s="8">
        <v>1</v>
      </c>
      <c r="X26" s="38">
        <f t="shared" si="5"/>
        <v>1664</v>
      </c>
      <c r="Y26" s="39">
        <f t="shared" si="6"/>
        <v>1331.2</v>
      </c>
      <c r="Z26" s="14"/>
      <c r="AA26" s="30"/>
      <c r="AB26" s="30" t="str">
        <f t="shared" si="11"/>
        <v>R26;</v>
      </c>
      <c r="AC26" s="30">
        <f>ROW()</f>
        <v>26</v>
      </c>
      <c r="AD26" s="34"/>
      <c r="AE26" s="28"/>
      <c r="AF26" s="28"/>
      <c r="AG26" s="28"/>
      <c r="AH26" s="28"/>
      <c r="AI26" s="28"/>
      <c r="AJ26" s="28"/>
      <c r="AK26" s="28"/>
      <c r="AL26" s="1"/>
      <c r="AM26" s="1"/>
      <c r="AN26" s="1"/>
      <c r="AO26" s="1"/>
      <c r="AP26" s="1"/>
      <c r="AQ26" s="1"/>
      <c r="AR26" s="1"/>
      <c r="AS26" s="1"/>
      <c r="AT26" s="1"/>
      <c r="AU26" s="1"/>
      <c r="AV26" s="1"/>
      <c r="AW26" s="1"/>
      <c r="AX26" s="1"/>
      <c r="AY26" s="1"/>
      <c r="AZ26" s="1"/>
      <c r="BA26" s="1"/>
      <c r="BB26" s="1"/>
      <c r="BC26" s="1"/>
      <c r="BD26" s="1"/>
      <c r="BE26" s="1"/>
      <c r="BF26" s="1"/>
      <c r="BG26" s="1"/>
      <c r="BH26" s="1"/>
      <c r="BI26" s="1"/>
      <c r="BJ26" s="1" t="s">
        <v>14</v>
      </c>
      <c r="BK26" s="27">
        <v>44651.6808564815</v>
      </c>
      <c r="BL26" s="1"/>
    </row>
    <row r="27" spans="1:64" x14ac:dyDescent="0.2">
      <c r="A27" s="1">
        <f t="shared" si="0"/>
        <v>1935</v>
      </c>
      <c r="B27" s="20" t="str">
        <f t="shared" si="7"/>
        <v>https://sv_printurl?email=sv_email&amp;AuthID=sv_auth&amp;Redirect=exportView.aspx&amp;X=sv_xdata&amp;Grid=sv_griddata&amp;Print=sv_org_group_grid@-.Statement@-.@-.@-.@-.@-.@-.@-.@-.0@-.&lt;&gt;@-.@-.like@-.like@-.@-.like@-.like@-.@-.like@-.@-.@-.sv_rrid@-.@-.@-.&amp;SO=Y&amp;RVO=Y&amp;PDFID=Regina Vanhouten_1935/DT=Print Statement</v>
      </c>
      <c r="C27" s="4" t="str">
        <f t="shared" si="8"/>
        <v>Statement</v>
      </c>
      <c r="D27" s="4" t="str">
        <f t="shared" si="1"/>
        <v>Regina Vanhouten_1935</v>
      </c>
      <c r="E27" s="20"/>
      <c r="F27" s="15"/>
      <c r="G27" s="4" t="s">
        <v>43</v>
      </c>
      <c r="H27" s="18">
        <f t="shared" si="2"/>
        <v>11308</v>
      </c>
      <c r="I27" s="4">
        <v>1935</v>
      </c>
      <c r="J27" s="6" t="s">
        <v>102</v>
      </c>
      <c r="K27" s="6" t="s">
        <v>45</v>
      </c>
      <c r="L27" s="6" t="s">
        <v>467</v>
      </c>
      <c r="M27" s="6" t="s">
        <v>46</v>
      </c>
      <c r="N27" s="23">
        <v>36941</v>
      </c>
      <c r="O27" s="12">
        <v>42120</v>
      </c>
      <c r="P27" s="4" t="s">
        <v>103</v>
      </c>
      <c r="Q27" s="2" t="s">
        <v>56</v>
      </c>
      <c r="R27" s="7">
        <v>1.4999999999999999E-2</v>
      </c>
      <c r="S27" s="36">
        <f t="shared" si="9"/>
        <v>1131.8</v>
      </c>
      <c r="T27" s="36">
        <f t="shared" si="3"/>
        <v>42751.799999999996</v>
      </c>
      <c r="U27" s="37">
        <f t="shared" si="10"/>
        <v>0.05</v>
      </c>
      <c r="V27" s="38">
        <f t="shared" si="4"/>
        <v>2106</v>
      </c>
      <c r="W27" s="8">
        <v>1</v>
      </c>
      <c r="X27" s="38">
        <f t="shared" si="5"/>
        <v>2106</v>
      </c>
      <c r="Y27" s="39">
        <f t="shared" si="6"/>
        <v>1684.8</v>
      </c>
      <c r="Z27" s="14"/>
      <c r="AA27" s="30"/>
      <c r="AB27" s="30" t="str">
        <f t="shared" si="11"/>
        <v>R27;</v>
      </c>
      <c r="AC27" s="30">
        <f>ROW()</f>
        <v>27</v>
      </c>
      <c r="AD27" s="34"/>
      <c r="AE27" s="28"/>
      <c r="AF27" s="28"/>
      <c r="AG27" s="28"/>
      <c r="AH27" s="28"/>
      <c r="AI27" s="28"/>
      <c r="AJ27" s="28"/>
      <c r="AK27" s="28"/>
      <c r="AL27" s="1"/>
      <c r="AM27" s="1"/>
      <c r="AN27" s="1"/>
      <c r="AO27" s="1"/>
      <c r="AP27" s="1"/>
      <c r="AQ27" s="1"/>
      <c r="AR27" s="1"/>
      <c r="AS27" s="1"/>
      <c r="AT27" s="1"/>
      <c r="AU27" s="1"/>
      <c r="AV27" s="1"/>
      <c r="AW27" s="1"/>
      <c r="AX27" s="1"/>
      <c r="AY27" s="1"/>
      <c r="AZ27" s="1"/>
      <c r="BA27" s="1"/>
      <c r="BB27" s="1"/>
      <c r="BC27" s="1"/>
      <c r="BD27" s="1"/>
      <c r="BE27" s="1"/>
      <c r="BF27" s="1"/>
      <c r="BG27" s="1"/>
      <c r="BH27" s="1"/>
      <c r="BI27" s="1"/>
      <c r="BJ27" s="1" t="s">
        <v>52</v>
      </c>
      <c r="BK27" s="27">
        <v>44697.416203703702</v>
      </c>
      <c r="BL27" s="1"/>
    </row>
    <row r="28" spans="1:64" x14ac:dyDescent="0.2">
      <c r="A28" s="1">
        <f t="shared" si="0"/>
        <v>1958</v>
      </c>
      <c r="B28" s="20" t="str">
        <f t="shared" si="7"/>
        <v>https://sv_printurl?email=sv_email&amp;AuthID=sv_auth&amp;Redirect=exportView.aspx&amp;X=sv_xdata&amp;Grid=sv_griddata&amp;Print=sv_org_group_grid@-.Statement@-.@-.@-.@-.@-.@-.@-.@-.0@-.&lt;&gt;@-.@-.like@-.like@-.@-.like@-.like@-.@-.like@-.@-.@-.sv_rrid@-.@-.@-.&amp;SO=Y&amp;RVO=Y&amp;PDFID=Dennis Bowman_1958/DT=Print Statement</v>
      </c>
      <c r="C28" s="4" t="str">
        <f t="shared" si="8"/>
        <v>Statement</v>
      </c>
      <c r="D28" s="4" t="str">
        <f t="shared" si="1"/>
        <v>Dennis Bowman_1958</v>
      </c>
      <c r="E28" s="20"/>
      <c r="F28" s="15"/>
      <c r="G28" s="4" t="s">
        <v>104</v>
      </c>
      <c r="H28" s="18">
        <f t="shared" si="2"/>
        <v>11498</v>
      </c>
      <c r="I28" s="4">
        <v>1958</v>
      </c>
      <c r="J28" s="6" t="s">
        <v>105</v>
      </c>
      <c r="K28" s="6" t="s">
        <v>45</v>
      </c>
      <c r="L28" s="6" t="s">
        <v>467</v>
      </c>
      <c r="M28" s="6" t="s">
        <v>467</v>
      </c>
      <c r="N28" s="23">
        <v>36948</v>
      </c>
      <c r="O28" s="12">
        <v>28746</v>
      </c>
      <c r="P28" s="4" t="s">
        <v>106</v>
      </c>
      <c r="Q28" s="2" t="s">
        <v>56</v>
      </c>
      <c r="R28" s="7">
        <v>0.02</v>
      </c>
      <c r="S28" s="36">
        <f t="shared" si="9"/>
        <v>1074.92</v>
      </c>
      <c r="T28" s="36">
        <f t="shared" si="3"/>
        <v>29320.920000000002</v>
      </c>
      <c r="U28" s="37" t="b">
        <f t="shared" si="10"/>
        <v>0</v>
      </c>
      <c r="V28" s="38">
        <f t="shared" si="4"/>
        <v>0</v>
      </c>
      <c r="W28" s="8">
        <v>1</v>
      </c>
      <c r="X28" s="38">
        <f t="shared" si="5"/>
        <v>0</v>
      </c>
      <c r="Y28" s="39">
        <f t="shared" si="6"/>
        <v>1149.8399999999999</v>
      </c>
      <c r="Z28" s="14"/>
      <c r="AA28" s="30"/>
      <c r="AB28" s="30" t="str">
        <f t="shared" si="11"/>
        <v>R28;W28</v>
      </c>
      <c r="AC28" s="30">
        <f>ROW()</f>
        <v>28</v>
      </c>
      <c r="AD28" s="34"/>
      <c r="AE28" s="28"/>
      <c r="AF28" s="28"/>
      <c r="AG28" s="28"/>
      <c r="AH28" s="28"/>
      <c r="AI28" s="28"/>
      <c r="AJ28" s="28"/>
      <c r="AK28" s="28"/>
      <c r="AL28" s="1"/>
      <c r="AM28" s="1"/>
      <c r="AN28" s="1"/>
      <c r="AO28" s="1"/>
      <c r="AP28" s="1"/>
      <c r="AQ28" s="1"/>
      <c r="AR28" s="1"/>
      <c r="AS28" s="1"/>
      <c r="AT28" s="1"/>
      <c r="AU28" s="1"/>
      <c r="AV28" s="1"/>
      <c r="AW28" s="1"/>
      <c r="AX28" s="1"/>
      <c r="AY28" s="1"/>
      <c r="AZ28" s="1"/>
      <c r="BA28" s="1"/>
      <c r="BB28" s="1"/>
      <c r="BC28" s="1"/>
      <c r="BD28" s="1"/>
      <c r="BE28" s="1"/>
      <c r="BF28" s="1"/>
      <c r="BG28" s="1"/>
      <c r="BH28" s="1"/>
      <c r="BI28" s="1"/>
      <c r="BJ28" s="1" t="s">
        <v>14</v>
      </c>
      <c r="BK28" s="27">
        <v>44651.6808564815</v>
      </c>
      <c r="BL28" s="1"/>
    </row>
    <row r="29" spans="1:64" x14ac:dyDescent="0.2">
      <c r="A29" s="1">
        <f t="shared" si="0"/>
        <v>1981</v>
      </c>
      <c r="B29" s="20" t="str">
        <f t="shared" si="7"/>
        <v>https://sv_printurl?email=sv_email&amp;AuthID=sv_auth&amp;Redirect=exportView.aspx&amp;X=sv_xdata&amp;Grid=sv_griddata&amp;Print=sv_org_group_grid@-.Statement@-.@-.@-.@-.@-.@-.@-.@-.0@-.&lt;&gt;@-.@-.like@-.like@-.@-.like@-.like@-.@-.like@-.@-.@-.sv_rrid@-.@-.@-.&amp;SO=Y&amp;RVO=Y&amp;PDFID=Wendy Solberg_1981/DT=Print Statement</v>
      </c>
      <c r="C29" s="4" t="str">
        <f t="shared" si="8"/>
        <v>Statement</v>
      </c>
      <c r="D29" s="4" t="str">
        <f t="shared" si="1"/>
        <v>Wendy Solberg_1981</v>
      </c>
      <c r="E29" s="20"/>
      <c r="F29" s="15"/>
      <c r="G29" s="4" t="s">
        <v>104</v>
      </c>
      <c r="H29" s="18">
        <f t="shared" si="2"/>
        <v>11498</v>
      </c>
      <c r="I29" s="4">
        <v>1981</v>
      </c>
      <c r="J29" s="6" t="s">
        <v>107</v>
      </c>
      <c r="K29" s="6" t="s">
        <v>45</v>
      </c>
      <c r="L29" s="6" t="s">
        <v>46</v>
      </c>
      <c r="M29" s="6" t="s">
        <v>46</v>
      </c>
      <c r="N29" s="23">
        <v>36957</v>
      </c>
      <c r="O29" s="12">
        <v>29806</v>
      </c>
      <c r="P29" s="4" t="s">
        <v>108</v>
      </c>
      <c r="Q29" s="2" t="s">
        <v>56</v>
      </c>
      <c r="R29" s="7">
        <v>2.5000000000000001E-2</v>
      </c>
      <c r="S29" s="36">
        <f t="shared" si="9"/>
        <v>1245.1500000000001</v>
      </c>
      <c r="T29" s="36">
        <f t="shared" si="3"/>
        <v>30551.149999999998</v>
      </c>
      <c r="U29" s="37">
        <f t="shared" si="10"/>
        <v>0.05</v>
      </c>
      <c r="V29" s="38">
        <f t="shared" si="4"/>
        <v>1490.3000000000002</v>
      </c>
      <c r="W29" s="8">
        <v>1</v>
      </c>
      <c r="X29" s="38">
        <f t="shared" si="5"/>
        <v>1490.3000000000002</v>
      </c>
      <c r="Y29" s="39">
        <f t="shared" si="6"/>
        <v>1192.24</v>
      </c>
      <c r="Z29" s="14"/>
      <c r="AA29" s="30"/>
      <c r="AB29" s="30" t="str">
        <f t="shared" si="11"/>
        <v>;</v>
      </c>
      <c r="AC29" s="30">
        <f>ROW()</f>
        <v>29</v>
      </c>
      <c r="AD29" s="34"/>
      <c r="AE29" s="28"/>
      <c r="AF29" s="28"/>
      <c r="AG29" s="28"/>
      <c r="AH29" s="28"/>
      <c r="AI29" s="28"/>
      <c r="AJ29" s="28"/>
      <c r="AK29" s="28"/>
      <c r="AL29" s="1"/>
      <c r="AM29" s="1"/>
      <c r="AN29" s="1"/>
      <c r="AO29" s="1"/>
      <c r="AP29" s="1"/>
      <c r="AQ29" s="1"/>
      <c r="AR29" s="1"/>
      <c r="AS29" s="1"/>
      <c r="AT29" s="1"/>
      <c r="AU29" s="1"/>
      <c r="AV29" s="1"/>
      <c r="AW29" s="1"/>
      <c r="AX29" s="1"/>
      <c r="AY29" s="1"/>
      <c r="AZ29" s="1"/>
      <c r="BA29" s="1"/>
      <c r="BB29" s="1"/>
      <c r="BC29" s="1"/>
      <c r="BD29" s="1"/>
      <c r="BE29" s="1"/>
      <c r="BF29" s="1"/>
      <c r="BG29" s="1"/>
      <c r="BH29" s="1"/>
      <c r="BI29" s="1"/>
      <c r="BJ29" s="1" t="s">
        <v>14</v>
      </c>
      <c r="BK29" s="27">
        <v>44651.6808564815</v>
      </c>
      <c r="BL29" s="1"/>
    </row>
    <row r="30" spans="1:64" x14ac:dyDescent="0.2">
      <c r="A30" s="1">
        <f t="shared" si="0"/>
        <v>2048</v>
      </c>
      <c r="B30" s="20" t="str">
        <f t="shared" si="7"/>
        <v>https://sv_printurl?email=sv_email&amp;AuthID=sv_auth&amp;Redirect=exportView.aspx&amp;X=sv_xdata&amp;Grid=sv_griddata&amp;Print=sv_org_group_grid@-.Statement@-.@-.@-.@-.@-.@-.@-.@-.0@-.&lt;&gt;@-.@-.like@-.like@-.@-.like@-.like@-.@-.like@-.@-.@-.sv_rrid@-.@-.@-.&amp;SO=Y&amp;RVO=Y&amp;PDFID=Jane Hendrick_2048/DT=Print Statement</v>
      </c>
      <c r="C30" s="4" t="str">
        <f t="shared" si="8"/>
        <v>Statement</v>
      </c>
      <c r="D30" s="4" t="str">
        <f t="shared" si="1"/>
        <v>Jane Hendrick_2048</v>
      </c>
      <c r="E30" s="20"/>
      <c r="F30" s="15"/>
      <c r="G30" s="4" t="s">
        <v>104</v>
      </c>
      <c r="H30" s="18">
        <f t="shared" si="2"/>
        <v>11498</v>
      </c>
      <c r="I30" s="4">
        <v>2048</v>
      </c>
      <c r="J30" s="6" t="s">
        <v>109</v>
      </c>
      <c r="K30" s="6" t="s">
        <v>45</v>
      </c>
      <c r="L30" s="6" t="s">
        <v>46</v>
      </c>
      <c r="M30" s="6" t="s">
        <v>46</v>
      </c>
      <c r="N30" s="23">
        <v>36976</v>
      </c>
      <c r="O30" s="12">
        <v>29598</v>
      </c>
      <c r="P30" s="4" t="s">
        <v>110</v>
      </c>
      <c r="Q30" s="2" t="s">
        <v>56</v>
      </c>
      <c r="R30" s="7">
        <v>2.5000000000000001E-2</v>
      </c>
      <c r="S30" s="36">
        <f t="shared" si="9"/>
        <v>1239.95</v>
      </c>
      <c r="T30" s="36">
        <f t="shared" si="3"/>
        <v>30337.949999999997</v>
      </c>
      <c r="U30" s="37">
        <f t="shared" si="10"/>
        <v>0.05</v>
      </c>
      <c r="V30" s="38">
        <f t="shared" si="4"/>
        <v>1479.9</v>
      </c>
      <c r="W30" s="8">
        <v>1</v>
      </c>
      <c r="X30" s="38">
        <f t="shared" si="5"/>
        <v>1479.9</v>
      </c>
      <c r="Y30" s="39">
        <f t="shared" si="6"/>
        <v>1183.92</v>
      </c>
      <c r="Z30" s="14"/>
      <c r="AA30" s="30"/>
      <c r="AB30" s="30" t="str">
        <f t="shared" si="11"/>
        <v>;</v>
      </c>
      <c r="AC30" s="30">
        <f>ROW()</f>
        <v>30</v>
      </c>
      <c r="AD30" s="34"/>
      <c r="AE30" s="28"/>
      <c r="AF30" s="28"/>
      <c r="AG30" s="28"/>
      <c r="AH30" s="28"/>
      <c r="AI30" s="28"/>
      <c r="AJ30" s="28"/>
      <c r="AK30" s="28"/>
      <c r="AL30" s="1"/>
      <c r="AM30" s="1"/>
      <c r="AN30" s="1"/>
      <c r="AO30" s="1"/>
      <c r="AP30" s="1"/>
      <c r="AQ30" s="1"/>
      <c r="AR30" s="1"/>
      <c r="AS30" s="1"/>
      <c r="AT30" s="1"/>
      <c r="AU30" s="1"/>
      <c r="AV30" s="1"/>
      <c r="AW30" s="1"/>
      <c r="AX30" s="1"/>
      <c r="AY30" s="1"/>
      <c r="AZ30" s="1"/>
      <c r="BA30" s="1"/>
      <c r="BB30" s="1"/>
      <c r="BC30" s="1"/>
      <c r="BD30" s="1"/>
      <c r="BE30" s="1"/>
      <c r="BF30" s="1"/>
      <c r="BG30" s="1"/>
      <c r="BH30" s="1"/>
      <c r="BI30" s="1"/>
      <c r="BJ30" s="1" t="s">
        <v>14</v>
      </c>
      <c r="BK30" s="27">
        <v>44651.6808564815</v>
      </c>
      <c r="BL30" s="1"/>
    </row>
    <row r="31" spans="1:64" x14ac:dyDescent="0.2">
      <c r="A31" s="1">
        <f t="shared" si="0"/>
        <v>2280</v>
      </c>
      <c r="B31" s="20" t="str">
        <f t="shared" si="7"/>
        <v>https://sv_printurl?email=sv_email&amp;AuthID=sv_auth&amp;Redirect=exportView.aspx&amp;X=sv_xdata&amp;Grid=sv_griddata&amp;Print=sv_org_group_grid@-.Statement@-.@-.@-.@-.@-.@-.@-.@-.0@-.&lt;&gt;@-.@-.like@-.like@-.@-.like@-.like@-.@-.like@-.@-.@-.sv_rrid@-.@-.@-.&amp;SO=Y&amp;RVO=Y&amp;PDFID=Christopher Abram_2280/DT=Print Statement</v>
      </c>
      <c r="C31" s="4" t="str">
        <f t="shared" si="8"/>
        <v>Statement</v>
      </c>
      <c r="D31" s="4" t="str">
        <f t="shared" si="1"/>
        <v>Christopher Abram_2280</v>
      </c>
      <c r="E31" s="20"/>
      <c r="F31" s="15"/>
      <c r="G31" s="4" t="s">
        <v>43</v>
      </c>
      <c r="H31" s="18">
        <f t="shared" si="2"/>
        <v>11308</v>
      </c>
      <c r="I31" s="4">
        <v>2280</v>
      </c>
      <c r="J31" s="6" t="s">
        <v>111</v>
      </c>
      <c r="K31" s="6" t="s">
        <v>45</v>
      </c>
      <c r="L31" s="6" t="s">
        <v>467</v>
      </c>
      <c r="M31" s="6" t="s">
        <v>467</v>
      </c>
      <c r="N31" s="23">
        <v>37116</v>
      </c>
      <c r="O31" s="12">
        <v>31054</v>
      </c>
      <c r="P31" s="4" t="s">
        <v>112</v>
      </c>
      <c r="Q31" s="2" t="s">
        <v>56</v>
      </c>
      <c r="R31" s="7">
        <v>2.1000000000000001E-2</v>
      </c>
      <c r="S31" s="36">
        <f t="shared" si="9"/>
        <v>1152.134</v>
      </c>
      <c r="T31" s="36">
        <f t="shared" si="3"/>
        <v>31706.133999999998</v>
      </c>
      <c r="U31" s="37" t="b">
        <f t="shared" si="10"/>
        <v>0</v>
      </c>
      <c r="V31" s="38">
        <f t="shared" si="4"/>
        <v>0</v>
      </c>
      <c r="W31" s="8">
        <v>1</v>
      </c>
      <c r="X31" s="38">
        <f t="shared" si="5"/>
        <v>0</v>
      </c>
      <c r="Y31" s="39">
        <f t="shared" si="6"/>
        <v>1242.1600000000001</v>
      </c>
      <c r="Z31" s="14"/>
      <c r="AA31" s="30"/>
      <c r="AB31" s="30" t="str">
        <f t="shared" si="11"/>
        <v>R31;W31</v>
      </c>
      <c r="AC31" s="30">
        <f>ROW()</f>
        <v>31</v>
      </c>
      <c r="AD31" s="34"/>
      <c r="AE31" s="28"/>
      <c r="AF31" s="28"/>
      <c r="AG31" s="28"/>
      <c r="AH31" s="28"/>
      <c r="AI31" s="28"/>
      <c r="AJ31" s="28"/>
      <c r="AK31" s="28"/>
      <c r="AL31" s="1"/>
      <c r="AM31" s="1"/>
      <c r="AN31" s="1"/>
      <c r="AO31" s="1"/>
      <c r="AP31" s="1"/>
      <c r="AQ31" s="1"/>
      <c r="AR31" s="1"/>
      <c r="AS31" s="1"/>
      <c r="AT31" s="1"/>
      <c r="AU31" s="1"/>
      <c r="AV31" s="1"/>
      <c r="AW31" s="1"/>
      <c r="AX31" s="1"/>
      <c r="AY31" s="1"/>
      <c r="AZ31" s="1"/>
      <c r="BA31" s="1"/>
      <c r="BB31" s="1"/>
      <c r="BC31" s="1"/>
      <c r="BD31" s="1"/>
      <c r="BE31" s="1"/>
      <c r="BF31" s="1"/>
      <c r="BG31" s="1"/>
      <c r="BH31" s="1"/>
      <c r="BI31" s="1"/>
      <c r="BJ31" s="1" t="s">
        <v>14</v>
      </c>
      <c r="BK31" s="27">
        <v>44656.578958333303</v>
      </c>
      <c r="BL31" s="1"/>
    </row>
    <row r="32" spans="1:64" x14ac:dyDescent="0.2">
      <c r="A32" s="1">
        <f t="shared" si="0"/>
        <v>2314</v>
      </c>
      <c r="B32" s="20" t="str">
        <f t="shared" si="7"/>
        <v>https://sv_printurl?email=sv_email&amp;AuthID=sv_auth&amp;Redirect=exportView.aspx&amp;X=sv_xdata&amp;Grid=sv_griddata&amp;Print=sv_org_group_grid@-.Statement@-.@-.@-.@-.@-.@-.@-.@-.0@-.&lt;&gt;@-.@-.like@-.like@-.@-.like@-.like@-.@-.like@-.@-.@-.sv_rrid@-.@-.@-.&amp;SO=Y&amp;RVO=Y&amp;PDFID=Tanya Westphal_2314/DT=Print Statement</v>
      </c>
      <c r="C32" s="4" t="str">
        <f t="shared" si="8"/>
        <v>Statement</v>
      </c>
      <c r="D32" s="4" t="str">
        <f t="shared" si="1"/>
        <v>Tanya Westphal_2314</v>
      </c>
      <c r="E32" s="20"/>
      <c r="F32" s="15"/>
      <c r="G32" s="4" t="s">
        <v>104</v>
      </c>
      <c r="H32" s="18">
        <f t="shared" si="2"/>
        <v>11498</v>
      </c>
      <c r="I32" s="4">
        <v>2314</v>
      </c>
      <c r="J32" s="6" t="s">
        <v>113</v>
      </c>
      <c r="K32" s="6" t="s">
        <v>45</v>
      </c>
      <c r="L32" s="6" t="s">
        <v>467</v>
      </c>
      <c r="M32" s="6" t="s">
        <v>46</v>
      </c>
      <c r="N32" s="23">
        <v>36557</v>
      </c>
      <c r="O32" s="12">
        <v>44720</v>
      </c>
      <c r="P32" s="4" t="s">
        <v>114</v>
      </c>
      <c r="Q32" s="2" t="s">
        <v>56</v>
      </c>
      <c r="R32" s="7">
        <v>0.02</v>
      </c>
      <c r="S32" s="36">
        <f t="shared" si="9"/>
        <v>1394.4</v>
      </c>
      <c r="T32" s="36">
        <f t="shared" si="3"/>
        <v>45614.400000000001</v>
      </c>
      <c r="U32" s="37">
        <f t="shared" si="10"/>
        <v>0.05</v>
      </c>
      <c r="V32" s="38">
        <f t="shared" si="4"/>
        <v>2236</v>
      </c>
      <c r="W32" s="8">
        <v>1</v>
      </c>
      <c r="X32" s="38">
        <f t="shared" si="5"/>
        <v>2236</v>
      </c>
      <c r="Y32" s="39">
        <f t="shared" si="6"/>
        <v>1788.8</v>
      </c>
      <c r="Z32" s="14"/>
      <c r="AA32" s="30"/>
      <c r="AB32" s="30" t="str">
        <f t="shared" si="11"/>
        <v>R32;</v>
      </c>
      <c r="AC32" s="30">
        <f>ROW()</f>
        <v>32</v>
      </c>
      <c r="AD32" s="34"/>
      <c r="AE32" s="28"/>
      <c r="AF32" s="28"/>
      <c r="AG32" s="28"/>
      <c r="AH32" s="28"/>
      <c r="AI32" s="28"/>
      <c r="AJ32" s="28"/>
      <c r="AK32" s="28"/>
      <c r="AL32" s="1"/>
      <c r="AM32" s="1"/>
      <c r="AN32" s="1"/>
      <c r="AO32" s="1"/>
      <c r="AP32" s="1"/>
      <c r="AQ32" s="1"/>
      <c r="AR32" s="1"/>
      <c r="AS32" s="1"/>
      <c r="AT32" s="1"/>
      <c r="AU32" s="1"/>
      <c r="AV32" s="1"/>
      <c r="AW32" s="1"/>
      <c r="AX32" s="1"/>
      <c r="AY32" s="1"/>
      <c r="AZ32" s="1"/>
      <c r="BA32" s="1"/>
      <c r="BB32" s="1"/>
      <c r="BC32" s="1"/>
      <c r="BD32" s="1"/>
      <c r="BE32" s="1"/>
      <c r="BF32" s="1"/>
      <c r="BG32" s="1"/>
      <c r="BH32" s="1"/>
      <c r="BI32" s="1"/>
      <c r="BJ32" s="1" t="s">
        <v>14</v>
      </c>
      <c r="BK32" s="27">
        <v>44651.6808564815</v>
      </c>
      <c r="BL32" s="1"/>
    </row>
    <row r="33" spans="1:64" x14ac:dyDescent="0.2">
      <c r="A33" s="1">
        <f t="shared" si="0"/>
        <v>2315</v>
      </c>
      <c r="B33" s="20" t="str">
        <f t="shared" si="7"/>
        <v>https://sv_printurl?email=sv_email&amp;AuthID=sv_auth&amp;Redirect=exportView.aspx&amp;X=sv_xdata&amp;Grid=sv_griddata&amp;Print=sv_org_group_grid@-.Statement@-.@-.@-.@-.@-.@-.@-.@-.0@-.&lt;&gt;@-.@-.like@-.like@-.@-.like@-.like@-.@-.like@-.@-.@-.sv_rrid@-.@-.@-.&amp;SO=Y&amp;RVO=Y&amp;PDFID=Megan Burnette_2315/DT=Print Statement</v>
      </c>
      <c r="C33" s="4" t="str">
        <f t="shared" si="8"/>
        <v>Statement</v>
      </c>
      <c r="D33" s="4" t="str">
        <f t="shared" si="1"/>
        <v>Megan Burnette_2315</v>
      </c>
      <c r="E33" s="20"/>
      <c r="F33" s="15"/>
      <c r="G33" s="4" t="s">
        <v>104</v>
      </c>
      <c r="H33" s="18">
        <f t="shared" si="2"/>
        <v>11498</v>
      </c>
      <c r="I33" s="4">
        <v>2315</v>
      </c>
      <c r="J33" s="6" t="s">
        <v>115</v>
      </c>
      <c r="K33" s="6" t="s">
        <v>45</v>
      </c>
      <c r="L33" s="6" t="s">
        <v>467</v>
      </c>
      <c r="M33" s="6" t="s">
        <v>46</v>
      </c>
      <c r="N33" s="23">
        <v>36342</v>
      </c>
      <c r="O33" s="12">
        <v>45074</v>
      </c>
      <c r="P33" s="4" t="s">
        <v>116</v>
      </c>
      <c r="Q33" s="2" t="s">
        <v>56</v>
      </c>
      <c r="R33" s="7">
        <v>0.02</v>
      </c>
      <c r="S33" s="36">
        <f t="shared" si="9"/>
        <v>1401.48</v>
      </c>
      <c r="T33" s="36">
        <f t="shared" si="3"/>
        <v>45975.48</v>
      </c>
      <c r="U33" s="37">
        <f t="shared" si="10"/>
        <v>0.05</v>
      </c>
      <c r="V33" s="38">
        <f t="shared" si="4"/>
        <v>2253.7000000000003</v>
      </c>
      <c r="W33" s="8">
        <v>1</v>
      </c>
      <c r="X33" s="38">
        <f t="shared" si="5"/>
        <v>2253.7000000000003</v>
      </c>
      <c r="Y33" s="39">
        <f t="shared" si="6"/>
        <v>1802.96</v>
      </c>
      <c r="Z33" s="14"/>
      <c r="AA33" s="30"/>
      <c r="AB33" s="30" t="str">
        <f t="shared" si="11"/>
        <v>R33;</v>
      </c>
      <c r="AC33" s="30">
        <f>ROW()</f>
        <v>33</v>
      </c>
      <c r="AD33" s="34"/>
      <c r="AE33" s="28"/>
      <c r="AF33" s="28"/>
      <c r="AG33" s="28"/>
      <c r="AH33" s="28"/>
      <c r="AI33" s="28"/>
      <c r="AJ33" s="28"/>
      <c r="AK33" s="28"/>
      <c r="AL33" s="1"/>
      <c r="AM33" s="1"/>
      <c r="AN33" s="1"/>
      <c r="AO33" s="1"/>
      <c r="AP33" s="1"/>
      <c r="AQ33" s="1"/>
      <c r="AR33" s="1"/>
      <c r="AS33" s="1"/>
      <c r="AT33" s="1"/>
      <c r="AU33" s="1"/>
      <c r="AV33" s="1"/>
      <c r="AW33" s="1"/>
      <c r="AX33" s="1"/>
      <c r="AY33" s="1"/>
      <c r="AZ33" s="1"/>
      <c r="BA33" s="1"/>
      <c r="BB33" s="1"/>
      <c r="BC33" s="1"/>
      <c r="BD33" s="1"/>
      <c r="BE33" s="1"/>
      <c r="BF33" s="1"/>
      <c r="BG33" s="1"/>
      <c r="BH33" s="1"/>
      <c r="BI33" s="1"/>
      <c r="BJ33" s="1" t="s">
        <v>14</v>
      </c>
      <c r="BK33" s="27">
        <v>44651.6808564815</v>
      </c>
      <c r="BL33" s="1"/>
    </row>
    <row r="34" spans="1:64" x14ac:dyDescent="0.2">
      <c r="A34" s="1">
        <f t="shared" si="0"/>
        <v>2330</v>
      </c>
      <c r="B34" s="20" t="str">
        <f t="shared" si="7"/>
        <v>https://sv_printurl?email=sv_email&amp;AuthID=sv_auth&amp;Redirect=exportView.aspx&amp;X=sv_xdata&amp;Grid=sv_griddata&amp;Print=sv_org_group_grid@-.Statement@-.@-.@-.@-.@-.@-.@-.@-.0@-.&lt;&gt;@-.@-.like@-.like@-.@-.like@-.like@-.@-.like@-.@-.@-.sv_rrid@-.@-.@-.&amp;SO=Y&amp;RVO=Y&amp;PDFID=Janet Anthony_2330/DT=Print Statement</v>
      </c>
      <c r="C34" s="4" t="str">
        <f t="shared" si="8"/>
        <v>Statement</v>
      </c>
      <c r="D34" s="4" t="str">
        <f t="shared" si="1"/>
        <v>Janet Anthony_2330</v>
      </c>
      <c r="E34" s="20"/>
      <c r="F34" s="15"/>
      <c r="G34" s="4" t="s">
        <v>104</v>
      </c>
      <c r="H34" s="18">
        <f t="shared" si="2"/>
        <v>11498</v>
      </c>
      <c r="I34" s="4">
        <v>2330</v>
      </c>
      <c r="J34" s="6" t="s">
        <v>117</v>
      </c>
      <c r="K34" s="6" t="s">
        <v>45</v>
      </c>
      <c r="L34" s="6" t="s">
        <v>46</v>
      </c>
      <c r="M34" s="6" t="s">
        <v>46</v>
      </c>
      <c r="N34" s="23">
        <v>37144</v>
      </c>
      <c r="O34" s="12">
        <v>35859</v>
      </c>
      <c r="P34" s="4" t="s">
        <v>118</v>
      </c>
      <c r="Q34" s="2" t="s">
        <v>59</v>
      </c>
      <c r="R34" s="7">
        <v>2.5000000000000001E-2</v>
      </c>
      <c r="S34" s="36">
        <f t="shared" si="9"/>
        <v>1396.4749999999999</v>
      </c>
      <c r="T34" s="36">
        <f t="shared" si="3"/>
        <v>36755.474999999999</v>
      </c>
      <c r="U34" s="37">
        <f t="shared" si="10"/>
        <v>0.05</v>
      </c>
      <c r="V34" s="38">
        <f t="shared" si="4"/>
        <v>1792.95</v>
      </c>
      <c r="W34" s="8">
        <v>1</v>
      </c>
      <c r="X34" s="38">
        <f t="shared" si="5"/>
        <v>1792.95</v>
      </c>
      <c r="Y34" s="39">
        <f t="shared" si="6"/>
        <v>1434.3600000000001</v>
      </c>
      <c r="Z34" s="14"/>
      <c r="AA34" s="30"/>
      <c r="AB34" s="30" t="str">
        <f t="shared" si="11"/>
        <v>;</v>
      </c>
      <c r="AC34" s="30">
        <f>ROW()</f>
        <v>34</v>
      </c>
      <c r="AD34" s="34"/>
      <c r="AE34" s="28"/>
      <c r="AF34" s="28"/>
      <c r="AG34" s="28"/>
      <c r="AH34" s="28"/>
      <c r="AI34" s="28"/>
      <c r="AJ34" s="28"/>
      <c r="AK34" s="28"/>
      <c r="AL34" s="1"/>
      <c r="AM34" s="1"/>
      <c r="AN34" s="1"/>
      <c r="AO34" s="1"/>
      <c r="AP34" s="1"/>
      <c r="AQ34" s="1"/>
      <c r="AR34" s="1"/>
      <c r="AS34" s="1"/>
      <c r="AT34" s="1"/>
      <c r="AU34" s="1"/>
      <c r="AV34" s="1"/>
      <c r="AW34" s="1"/>
      <c r="AX34" s="1"/>
      <c r="AY34" s="1"/>
      <c r="AZ34" s="1"/>
      <c r="BA34" s="1"/>
      <c r="BB34" s="1"/>
      <c r="BC34" s="1"/>
      <c r="BD34" s="1"/>
      <c r="BE34" s="1"/>
      <c r="BF34" s="1"/>
      <c r="BG34" s="1"/>
      <c r="BH34" s="1"/>
      <c r="BI34" s="1"/>
      <c r="BJ34" s="1" t="s">
        <v>14</v>
      </c>
      <c r="BK34" s="27">
        <v>44651.6808564815</v>
      </c>
      <c r="BL34" s="1"/>
    </row>
    <row r="35" spans="1:64" x14ac:dyDescent="0.2">
      <c r="A35" s="1">
        <f t="shared" si="0"/>
        <v>2334</v>
      </c>
      <c r="B35" s="20" t="str">
        <f t="shared" si="7"/>
        <v>https://sv_printurl?email=sv_email&amp;AuthID=sv_auth&amp;Redirect=exportView.aspx&amp;X=sv_xdata&amp;Grid=sv_griddata&amp;Print=sv_org_group_grid@-.Statement@-.@-.@-.@-.@-.@-.@-.@-.0@-.&lt;&gt;@-.@-.like@-.like@-.@-.like@-.like@-.@-.like@-.@-.@-.sv_rrid@-.@-.@-.&amp;SO=Y&amp;RVO=Y&amp;PDFID=Peggy Case_2334/DT=Print Statement</v>
      </c>
      <c r="C35" s="4" t="str">
        <f t="shared" si="8"/>
        <v>Statement</v>
      </c>
      <c r="D35" s="4" t="str">
        <f t="shared" si="1"/>
        <v>Peggy Case_2334</v>
      </c>
      <c r="E35" s="20"/>
      <c r="F35" s="15"/>
      <c r="G35" s="4" t="s">
        <v>104</v>
      </c>
      <c r="H35" s="18">
        <f t="shared" si="2"/>
        <v>11498</v>
      </c>
      <c r="I35" s="4">
        <v>2334</v>
      </c>
      <c r="J35" s="6" t="s">
        <v>119</v>
      </c>
      <c r="K35" s="6" t="s">
        <v>45</v>
      </c>
      <c r="L35" s="6" t="s">
        <v>46</v>
      </c>
      <c r="M35" s="6" t="s">
        <v>46</v>
      </c>
      <c r="N35" s="23">
        <v>37151</v>
      </c>
      <c r="O35" s="12">
        <v>38106</v>
      </c>
      <c r="P35" s="4" t="s">
        <v>103</v>
      </c>
      <c r="Q35" s="2" t="s">
        <v>56</v>
      </c>
      <c r="R35" s="7">
        <v>2.5000000000000001E-2</v>
      </c>
      <c r="S35" s="36">
        <f t="shared" si="9"/>
        <v>1452.65</v>
      </c>
      <c r="T35" s="36">
        <f t="shared" si="3"/>
        <v>39058.649999999994</v>
      </c>
      <c r="U35" s="37">
        <f t="shared" si="10"/>
        <v>0.05</v>
      </c>
      <c r="V35" s="38">
        <f t="shared" si="4"/>
        <v>1905.3000000000002</v>
      </c>
      <c r="W35" s="8">
        <v>1</v>
      </c>
      <c r="X35" s="38">
        <f t="shared" si="5"/>
        <v>1905.3000000000002</v>
      </c>
      <c r="Y35" s="39">
        <f t="shared" si="6"/>
        <v>1524.24</v>
      </c>
      <c r="Z35" s="14"/>
      <c r="AA35" s="30"/>
      <c r="AB35" s="30" t="str">
        <f t="shared" si="11"/>
        <v>;</v>
      </c>
      <c r="AC35" s="30">
        <f>ROW()</f>
        <v>35</v>
      </c>
      <c r="AD35" s="34"/>
      <c r="AE35" s="28"/>
      <c r="AF35" s="28"/>
      <c r="AG35" s="28"/>
      <c r="AH35" s="28"/>
      <c r="AI35" s="28"/>
      <c r="AJ35" s="28"/>
      <c r="AK35" s="28"/>
      <c r="AL35" s="1"/>
      <c r="AM35" s="1"/>
      <c r="AN35" s="1"/>
      <c r="AO35" s="1"/>
      <c r="AP35" s="1"/>
      <c r="AQ35" s="1"/>
      <c r="AR35" s="1"/>
      <c r="AS35" s="1"/>
      <c r="AT35" s="1"/>
      <c r="AU35" s="1"/>
      <c r="AV35" s="1"/>
      <c r="AW35" s="1"/>
      <c r="AX35" s="1"/>
      <c r="AY35" s="1"/>
      <c r="AZ35" s="1"/>
      <c r="BA35" s="1"/>
      <c r="BB35" s="1"/>
      <c r="BC35" s="1"/>
      <c r="BD35" s="1"/>
      <c r="BE35" s="1"/>
      <c r="BF35" s="1"/>
      <c r="BG35" s="1"/>
      <c r="BH35" s="1"/>
      <c r="BI35" s="1"/>
      <c r="BJ35" s="1" t="s">
        <v>14</v>
      </c>
      <c r="BK35" s="27">
        <v>44651.6808564815</v>
      </c>
      <c r="BL35" s="1"/>
    </row>
    <row r="36" spans="1:64" x14ac:dyDescent="0.2">
      <c r="A36" s="1">
        <f t="shared" si="0"/>
        <v>2351</v>
      </c>
      <c r="B36" s="20" t="str">
        <f t="shared" si="7"/>
        <v>https://sv_printurl?email=sv_email&amp;AuthID=sv_auth&amp;Redirect=exportView.aspx&amp;X=sv_xdata&amp;Grid=sv_griddata&amp;Print=sv_org_group_grid@-.Statement@-.@-.@-.@-.@-.@-.@-.@-.0@-.&lt;&gt;@-.@-.like@-.like@-.@-.like@-.like@-.@-.like@-.@-.@-.sv_rrid@-.@-.@-.&amp;SO=Y&amp;RVO=Y&amp;PDFID=Thomas Fuhrman_2351/DT=Print Statement</v>
      </c>
      <c r="C36" s="4" t="str">
        <f t="shared" si="8"/>
        <v>Statement</v>
      </c>
      <c r="D36" s="4" t="str">
        <f t="shared" si="1"/>
        <v>Thomas Fuhrman_2351</v>
      </c>
      <c r="E36" s="20"/>
      <c r="F36" s="15"/>
      <c r="G36" s="4" t="s">
        <v>104</v>
      </c>
      <c r="H36" s="18">
        <f t="shared" si="2"/>
        <v>11498</v>
      </c>
      <c r="I36" s="4">
        <v>2351</v>
      </c>
      <c r="J36" s="6" t="s">
        <v>120</v>
      </c>
      <c r="K36" s="6" t="s">
        <v>45</v>
      </c>
      <c r="L36" s="6" t="s">
        <v>46</v>
      </c>
      <c r="M36" s="6" t="s">
        <v>46</v>
      </c>
      <c r="N36" s="23">
        <v>37165</v>
      </c>
      <c r="O36" s="12">
        <v>33862</v>
      </c>
      <c r="P36" s="4" t="s">
        <v>121</v>
      </c>
      <c r="Q36" s="2" t="s">
        <v>56</v>
      </c>
      <c r="R36" s="7">
        <v>2.4500000000000001E-2</v>
      </c>
      <c r="S36" s="36">
        <f t="shared" si="9"/>
        <v>1329.6190000000001</v>
      </c>
      <c r="T36" s="36">
        <f t="shared" si="3"/>
        <v>34691.618999999999</v>
      </c>
      <c r="U36" s="37">
        <f t="shared" si="10"/>
        <v>0.05</v>
      </c>
      <c r="V36" s="38">
        <f t="shared" si="4"/>
        <v>1693.1000000000001</v>
      </c>
      <c r="W36" s="8">
        <v>1</v>
      </c>
      <c r="X36" s="38">
        <f t="shared" si="5"/>
        <v>1693.1000000000001</v>
      </c>
      <c r="Y36" s="39">
        <f t="shared" si="6"/>
        <v>1354.48</v>
      </c>
      <c r="Z36" s="14"/>
      <c r="AA36" s="30"/>
      <c r="AB36" s="30" t="str">
        <f t="shared" si="11"/>
        <v>;</v>
      </c>
      <c r="AC36" s="30">
        <f>ROW()</f>
        <v>36</v>
      </c>
      <c r="AD36" s="34"/>
      <c r="AE36" s="28"/>
      <c r="AF36" s="28"/>
      <c r="AG36" s="28"/>
      <c r="AH36" s="28"/>
      <c r="AI36" s="28"/>
      <c r="AJ36" s="28"/>
      <c r="AK36" s="28"/>
      <c r="AL36" s="1"/>
      <c r="AM36" s="1"/>
      <c r="AN36" s="1"/>
      <c r="AO36" s="1"/>
      <c r="AP36" s="1"/>
      <c r="AQ36" s="1"/>
      <c r="AR36" s="1"/>
      <c r="AS36" s="1"/>
      <c r="AT36" s="1"/>
      <c r="AU36" s="1"/>
      <c r="AV36" s="1"/>
      <c r="AW36" s="1"/>
      <c r="AX36" s="1"/>
      <c r="AY36" s="1"/>
      <c r="AZ36" s="1"/>
      <c r="BA36" s="1"/>
      <c r="BB36" s="1"/>
      <c r="BC36" s="1"/>
      <c r="BD36" s="1"/>
      <c r="BE36" s="1"/>
      <c r="BF36" s="1"/>
      <c r="BG36" s="1"/>
      <c r="BH36" s="1"/>
      <c r="BI36" s="1"/>
      <c r="BJ36" s="1" t="s">
        <v>14</v>
      </c>
      <c r="BK36" s="27">
        <v>44651.6808564815</v>
      </c>
      <c r="BL36" s="1"/>
    </row>
    <row r="37" spans="1:64" x14ac:dyDescent="0.2">
      <c r="A37" s="1">
        <f t="shared" si="0"/>
        <v>2354</v>
      </c>
      <c r="B37" s="20" t="str">
        <f t="shared" si="7"/>
        <v>https://sv_printurl?email=sv_email&amp;AuthID=sv_auth&amp;Redirect=exportView.aspx&amp;X=sv_xdata&amp;Grid=sv_griddata&amp;Print=sv_org_group_grid@-.Statement@-.@-.@-.@-.@-.@-.@-.@-.0@-.&lt;&gt;@-.@-.like@-.like@-.@-.like@-.like@-.@-.like@-.@-.@-.sv_rrid@-.@-.@-.&amp;SO=Y&amp;RVO=Y&amp;PDFID=Rosemary Rayborn_2354/DT=Print Statement</v>
      </c>
      <c r="C37" s="4" t="str">
        <f t="shared" si="8"/>
        <v>Statement</v>
      </c>
      <c r="D37" s="4" t="str">
        <f t="shared" si="1"/>
        <v>Rosemary Rayborn_2354</v>
      </c>
      <c r="E37" s="20"/>
      <c r="F37" s="15"/>
      <c r="G37" s="4" t="s">
        <v>104</v>
      </c>
      <c r="H37" s="18">
        <f t="shared" si="2"/>
        <v>11498</v>
      </c>
      <c r="I37" s="4">
        <v>2354</v>
      </c>
      <c r="J37" s="6" t="s">
        <v>122</v>
      </c>
      <c r="K37" s="6" t="s">
        <v>45</v>
      </c>
      <c r="L37" s="6" t="s">
        <v>46</v>
      </c>
      <c r="M37" s="6" t="s">
        <v>46</v>
      </c>
      <c r="N37" s="23">
        <v>37158</v>
      </c>
      <c r="O37" s="12">
        <v>37419</v>
      </c>
      <c r="P37" s="4" t="s">
        <v>123</v>
      </c>
      <c r="Q37" s="2" t="s">
        <v>56</v>
      </c>
      <c r="R37" s="7">
        <v>1.4999999999999999E-2</v>
      </c>
      <c r="S37" s="36">
        <f t="shared" si="9"/>
        <v>1061.2849999999999</v>
      </c>
      <c r="T37" s="36">
        <f t="shared" si="3"/>
        <v>37980.284999999996</v>
      </c>
      <c r="U37" s="37">
        <f t="shared" si="10"/>
        <v>0.05</v>
      </c>
      <c r="V37" s="38">
        <f t="shared" si="4"/>
        <v>1870.95</v>
      </c>
      <c r="W37" s="8">
        <v>1</v>
      </c>
      <c r="X37" s="38">
        <f t="shared" si="5"/>
        <v>1870.95</v>
      </c>
      <c r="Y37" s="39">
        <f t="shared" si="6"/>
        <v>1496.76</v>
      </c>
      <c r="Z37" s="14"/>
      <c r="AA37" s="30"/>
      <c r="AB37" s="30" t="str">
        <f t="shared" si="11"/>
        <v>;</v>
      </c>
      <c r="AC37" s="30">
        <f>ROW()</f>
        <v>37</v>
      </c>
      <c r="AD37" s="34"/>
      <c r="AE37" s="28"/>
      <c r="AF37" s="28"/>
      <c r="AG37" s="28"/>
      <c r="AH37" s="28"/>
      <c r="AI37" s="28"/>
      <c r="AJ37" s="28"/>
      <c r="AK37" s="28"/>
      <c r="AL37" s="1"/>
      <c r="AM37" s="1"/>
      <c r="AN37" s="1"/>
      <c r="AO37" s="1"/>
      <c r="AP37" s="1"/>
      <c r="AQ37" s="1"/>
      <c r="AR37" s="1"/>
      <c r="AS37" s="1"/>
      <c r="AT37" s="1"/>
      <c r="AU37" s="1"/>
      <c r="AV37" s="1"/>
      <c r="AW37" s="1"/>
      <c r="AX37" s="1"/>
      <c r="AY37" s="1"/>
      <c r="AZ37" s="1"/>
      <c r="BA37" s="1"/>
      <c r="BB37" s="1"/>
      <c r="BC37" s="1"/>
      <c r="BD37" s="1"/>
      <c r="BE37" s="1"/>
      <c r="BF37" s="1"/>
      <c r="BG37" s="1"/>
      <c r="BH37" s="1"/>
      <c r="BI37" s="1"/>
      <c r="BJ37" s="1" t="s">
        <v>14</v>
      </c>
      <c r="BK37" s="27">
        <v>44651.6808564815</v>
      </c>
      <c r="BL37" s="1"/>
    </row>
    <row r="38" spans="1:64" x14ac:dyDescent="0.2">
      <c r="A38" s="1">
        <f t="shared" si="0"/>
        <v>2355</v>
      </c>
      <c r="B38" s="20" t="str">
        <f t="shared" si="7"/>
        <v>https://sv_printurl?email=sv_email&amp;AuthID=sv_auth&amp;Redirect=exportView.aspx&amp;X=sv_xdata&amp;Grid=sv_griddata&amp;Print=sv_org_group_grid@-.Statement@-.@-.@-.@-.@-.@-.@-.@-.0@-.&lt;&gt;@-.@-.like@-.like@-.@-.like@-.like@-.@-.like@-.@-.@-.sv_rrid@-.@-.@-.&amp;SO=Y&amp;RVO=Y&amp;PDFID=Monica Nieves_2355/DT=Print Statement</v>
      </c>
      <c r="C38" s="4" t="str">
        <f t="shared" si="8"/>
        <v>Statement</v>
      </c>
      <c r="D38" s="4" t="str">
        <f t="shared" si="1"/>
        <v>Monica Nieves_2355</v>
      </c>
      <c r="E38" s="20"/>
      <c r="F38" s="15"/>
      <c r="G38" s="4" t="s">
        <v>104</v>
      </c>
      <c r="H38" s="18">
        <f t="shared" si="2"/>
        <v>11498</v>
      </c>
      <c r="I38" s="4">
        <v>2355</v>
      </c>
      <c r="J38" s="6" t="s">
        <v>124</v>
      </c>
      <c r="K38" s="6" t="s">
        <v>45</v>
      </c>
      <c r="L38" s="6" t="s">
        <v>46</v>
      </c>
      <c r="M38" s="6" t="s">
        <v>46</v>
      </c>
      <c r="N38" s="23">
        <v>37158</v>
      </c>
      <c r="O38" s="12">
        <v>29266</v>
      </c>
      <c r="P38" s="4" t="s">
        <v>125</v>
      </c>
      <c r="Q38" s="2" t="s">
        <v>59</v>
      </c>
      <c r="R38" s="7">
        <v>0.04</v>
      </c>
      <c r="S38" s="36">
        <f t="shared" si="9"/>
        <v>1670.64</v>
      </c>
      <c r="T38" s="36">
        <f t="shared" si="3"/>
        <v>30436.639999999999</v>
      </c>
      <c r="U38" s="37">
        <f t="shared" si="10"/>
        <v>0.05</v>
      </c>
      <c r="V38" s="38">
        <f t="shared" si="4"/>
        <v>1463.3000000000002</v>
      </c>
      <c r="W38" s="8">
        <v>1</v>
      </c>
      <c r="X38" s="38">
        <f t="shared" si="5"/>
        <v>1463.3000000000002</v>
      </c>
      <c r="Y38" s="39">
        <f t="shared" si="6"/>
        <v>1170.6400000000001</v>
      </c>
      <c r="Z38" s="14"/>
      <c r="AA38" s="30"/>
      <c r="AB38" s="30" t="str">
        <f t="shared" si="11"/>
        <v>;</v>
      </c>
      <c r="AC38" s="30">
        <f>ROW()</f>
        <v>38</v>
      </c>
      <c r="AD38" s="34"/>
      <c r="AE38" s="28"/>
      <c r="AF38" s="28"/>
      <c r="AG38" s="28"/>
      <c r="AH38" s="28"/>
      <c r="AI38" s="28"/>
      <c r="AJ38" s="28"/>
      <c r="AK38" s="28"/>
      <c r="AL38" s="1"/>
      <c r="AM38" s="1"/>
      <c r="AN38" s="1"/>
      <c r="AO38" s="1"/>
      <c r="AP38" s="1"/>
      <c r="AQ38" s="1"/>
      <c r="AR38" s="1"/>
      <c r="AS38" s="1"/>
      <c r="AT38" s="1"/>
      <c r="AU38" s="1"/>
      <c r="AV38" s="1"/>
      <c r="AW38" s="1"/>
      <c r="AX38" s="1"/>
      <c r="AY38" s="1"/>
      <c r="AZ38" s="1"/>
      <c r="BA38" s="1"/>
      <c r="BB38" s="1"/>
      <c r="BC38" s="1"/>
      <c r="BD38" s="1"/>
      <c r="BE38" s="1"/>
      <c r="BF38" s="1"/>
      <c r="BG38" s="1"/>
      <c r="BH38" s="1"/>
      <c r="BI38" s="1"/>
      <c r="BJ38" s="1" t="s">
        <v>14</v>
      </c>
      <c r="BK38" s="27">
        <v>44651.6808564815</v>
      </c>
      <c r="BL38" s="1"/>
    </row>
    <row r="39" spans="1:64" x14ac:dyDescent="0.2">
      <c r="A39" s="1">
        <f t="shared" si="0"/>
        <v>2357</v>
      </c>
      <c r="B39" s="20" t="str">
        <f t="shared" si="7"/>
        <v>https://sv_printurl?email=sv_email&amp;AuthID=sv_auth&amp;Redirect=exportView.aspx&amp;X=sv_xdata&amp;Grid=sv_griddata&amp;Print=sv_org_group_grid@-.Statement@-.@-.@-.@-.@-.@-.@-.@-.0@-.&lt;&gt;@-.@-.like@-.like@-.@-.like@-.like@-.@-.like@-.@-.@-.sv_rrid@-.@-.@-.&amp;SO=Y&amp;RVO=Y&amp;PDFID=Gerald Halliday_2357/DT=Print Statement</v>
      </c>
      <c r="C39" s="4" t="str">
        <f t="shared" si="8"/>
        <v>Statement</v>
      </c>
      <c r="D39" s="4" t="str">
        <f t="shared" si="1"/>
        <v>Gerald Halliday_2357</v>
      </c>
      <c r="E39" s="20"/>
      <c r="F39" s="15"/>
      <c r="G39" s="4" t="s">
        <v>79</v>
      </c>
      <c r="H39" s="18">
        <f t="shared" si="2"/>
        <v>20714</v>
      </c>
      <c r="I39" s="4">
        <v>2357</v>
      </c>
      <c r="J39" s="6" t="s">
        <v>126</v>
      </c>
      <c r="K39" s="6" t="s">
        <v>45</v>
      </c>
      <c r="L39" s="6" t="s">
        <v>46</v>
      </c>
      <c r="M39" s="6" t="s">
        <v>46</v>
      </c>
      <c r="N39" s="23">
        <v>37298</v>
      </c>
      <c r="O39" s="12">
        <v>30638</v>
      </c>
      <c r="P39" s="4" t="s">
        <v>127</v>
      </c>
      <c r="Q39" s="2" t="s">
        <v>59</v>
      </c>
      <c r="R39" s="7">
        <v>3.5000000000000003E-2</v>
      </c>
      <c r="S39" s="36">
        <f t="shared" si="9"/>
        <v>1572.3300000000002</v>
      </c>
      <c r="T39" s="36">
        <f t="shared" si="3"/>
        <v>31710.329999999998</v>
      </c>
      <c r="U39" s="37">
        <f t="shared" si="10"/>
        <v>0.05</v>
      </c>
      <c r="V39" s="38">
        <f t="shared" si="4"/>
        <v>1531.9</v>
      </c>
      <c r="W39" s="8">
        <v>1</v>
      </c>
      <c r="X39" s="38">
        <f t="shared" si="5"/>
        <v>1531.9</v>
      </c>
      <c r="Y39" s="39">
        <f t="shared" si="6"/>
        <v>1225.52</v>
      </c>
      <c r="Z39" s="14"/>
      <c r="AA39" s="30"/>
      <c r="AB39" s="30" t="str">
        <f t="shared" si="11"/>
        <v>;</v>
      </c>
      <c r="AC39" s="30">
        <f>ROW()</f>
        <v>39</v>
      </c>
      <c r="AD39" s="34"/>
      <c r="AE39" s="28"/>
      <c r="AF39" s="28"/>
      <c r="AG39" s="28"/>
      <c r="AH39" s="28"/>
      <c r="AI39" s="28"/>
      <c r="AJ39" s="28"/>
      <c r="AK39" s="28"/>
      <c r="AL39" s="1"/>
      <c r="AM39" s="1"/>
      <c r="AN39" s="1"/>
      <c r="AO39" s="1"/>
      <c r="AP39" s="1"/>
      <c r="AQ39" s="1"/>
      <c r="AR39" s="1"/>
      <c r="AS39" s="1"/>
      <c r="AT39" s="1"/>
      <c r="AU39" s="1"/>
      <c r="AV39" s="1"/>
      <c r="AW39" s="1"/>
      <c r="AX39" s="1"/>
      <c r="AY39" s="1"/>
      <c r="AZ39" s="1"/>
      <c r="BA39" s="1"/>
      <c r="BB39" s="1"/>
      <c r="BC39" s="1"/>
      <c r="BD39" s="1"/>
      <c r="BE39" s="1"/>
      <c r="BF39" s="1"/>
      <c r="BG39" s="1"/>
      <c r="BH39" s="1"/>
      <c r="BI39" s="1"/>
      <c r="BJ39" s="1" t="s">
        <v>14</v>
      </c>
      <c r="BK39" s="27">
        <v>44651.6808564815</v>
      </c>
      <c r="BL39" s="1"/>
    </row>
    <row r="40" spans="1:64" x14ac:dyDescent="0.2">
      <c r="A40" s="1">
        <f t="shared" si="0"/>
        <v>2394</v>
      </c>
      <c r="B40" s="20" t="str">
        <f t="shared" si="7"/>
        <v>https://sv_printurl?email=sv_email&amp;AuthID=sv_auth&amp;Redirect=exportView.aspx&amp;X=sv_xdata&amp;Grid=sv_griddata&amp;Print=sv_org_group_grid@-.Statement@-.@-.@-.@-.@-.@-.@-.@-.0@-.&lt;&gt;@-.@-.like@-.like@-.@-.like@-.like@-.@-.like@-.@-.@-.sv_rrid@-.@-.@-.&amp;SO=Y&amp;RVO=Y&amp;PDFID=Katherine Rutledge_2394/DT=Print Statement</v>
      </c>
      <c r="C40" s="4" t="str">
        <f t="shared" si="8"/>
        <v>Statement</v>
      </c>
      <c r="D40" s="4" t="str">
        <f t="shared" si="1"/>
        <v>Katherine Rutledge_2394</v>
      </c>
      <c r="E40" s="20"/>
      <c r="F40" s="15"/>
      <c r="G40" s="4" t="s">
        <v>130</v>
      </c>
      <c r="H40" s="18">
        <f t="shared" si="2"/>
        <v>29342</v>
      </c>
      <c r="I40" s="4">
        <v>2394</v>
      </c>
      <c r="J40" s="6" t="s">
        <v>131</v>
      </c>
      <c r="K40" s="6" t="s">
        <v>45</v>
      </c>
      <c r="L40" s="6" t="s">
        <v>46</v>
      </c>
      <c r="M40" s="6" t="s">
        <v>46</v>
      </c>
      <c r="N40" s="23">
        <v>38026</v>
      </c>
      <c r="O40" s="12">
        <v>29016</v>
      </c>
      <c r="P40" s="4" t="s">
        <v>132</v>
      </c>
      <c r="Q40" s="2" t="s">
        <v>56</v>
      </c>
      <c r="R40" s="7">
        <v>0.02</v>
      </c>
      <c r="S40" s="36">
        <f t="shared" si="9"/>
        <v>1080.3200000000002</v>
      </c>
      <c r="T40" s="36">
        <f t="shared" si="3"/>
        <v>29596.32</v>
      </c>
      <c r="U40" s="37">
        <f t="shared" ref="U40:U71" si="12">IF(M40="Y",$Y$4)</f>
        <v>0.05</v>
      </c>
      <c r="V40" s="38">
        <f t="shared" si="4"/>
        <v>1450.8000000000002</v>
      </c>
      <c r="W40" s="8">
        <v>1</v>
      </c>
      <c r="X40" s="38">
        <f t="shared" si="5"/>
        <v>1450.8000000000002</v>
      </c>
      <c r="Y40" s="39">
        <f t="shared" si="6"/>
        <v>1160.6400000000001</v>
      </c>
      <c r="Z40" s="14"/>
      <c r="AA40" s="30"/>
      <c r="AB40" s="30" t="str">
        <f t="shared" si="11"/>
        <v>;</v>
      </c>
      <c r="AC40" s="30">
        <f>ROW()</f>
        <v>40</v>
      </c>
      <c r="AD40" s="34"/>
      <c r="AE40" s="28"/>
      <c r="AF40" s="28"/>
      <c r="AG40" s="28"/>
      <c r="AH40" s="28"/>
      <c r="AI40" s="28"/>
      <c r="AJ40" s="28"/>
      <c r="AK40" s="28"/>
      <c r="AL40" s="1"/>
      <c r="AM40" s="1"/>
      <c r="AN40" s="1"/>
      <c r="AO40" s="1"/>
      <c r="AP40" s="1"/>
      <c r="AQ40" s="1"/>
      <c r="AR40" s="1"/>
      <c r="AS40" s="1"/>
      <c r="AT40" s="1"/>
      <c r="AU40" s="1"/>
      <c r="AV40" s="1"/>
      <c r="AW40" s="1"/>
      <c r="AX40" s="1"/>
      <c r="AY40" s="1"/>
      <c r="AZ40" s="1"/>
      <c r="BA40" s="1"/>
      <c r="BB40" s="1"/>
      <c r="BC40" s="1"/>
      <c r="BD40" s="1"/>
      <c r="BE40" s="1"/>
      <c r="BF40" s="1"/>
      <c r="BG40" s="1"/>
      <c r="BH40" s="1"/>
      <c r="BI40" s="1"/>
      <c r="BJ40" s="1" t="s">
        <v>14</v>
      </c>
      <c r="BK40" s="27">
        <v>44651.6808564815</v>
      </c>
      <c r="BL40" s="1"/>
    </row>
    <row r="41" spans="1:64" x14ac:dyDescent="0.2">
      <c r="A41" s="1">
        <f t="shared" si="0"/>
        <v>2397</v>
      </c>
      <c r="B41" s="20" t="str">
        <f t="shared" si="7"/>
        <v>https://sv_printurl?email=sv_email&amp;AuthID=sv_auth&amp;Redirect=exportView.aspx&amp;X=sv_xdata&amp;Grid=sv_griddata&amp;Print=sv_org_group_grid@-.Statement@-.@-.@-.@-.@-.@-.@-.@-.0@-.&lt;&gt;@-.@-.like@-.like@-.@-.like@-.like@-.@-.like@-.@-.@-.sv_rrid@-.@-.@-.&amp;SO=Y&amp;RVO=Y&amp;PDFID=Jodi Hammons_2397/DT=Print Statement</v>
      </c>
      <c r="C41" s="4" t="str">
        <f t="shared" si="8"/>
        <v>Statement</v>
      </c>
      <c r="D41" s="4" t="str">
        <f t="shared" si="1"/>
        <v>Jodi Hammons_2397</v>
      </c>
      <c r="E41" s="20"/>
      <c r="F41" s="15"/>
      <c r="G41" s="4" t="s">
        <v>104</v>
      </c>
      <c r="H41" s="18">
        <f t="shared" si="2"/>
        <v>11498</v>
      </c>
      <c r="I41" s="4">
        <v>2397</v>
      </c>
      <c r="J41" s="6" t="s">
        <v>133</v>
      </c>
      <c r="K41" s="6" t="s">
        <v>45</v>
      </c>
      <c r="L41" s="6" t="s">
        <v>46</v>
      </c>
      <c r="M41" s="6" t="s">
        <v>46</v>
      </c>
      <c r="N41" s="23">
        <v>37200</v>
      </c>
      <c r="O41" s="12">
        <v>42557</v>
      </c>
      <c r="P41" s="4" t="s">
        <v>134</v>
      </c>
      <c r="Q41" s="2" t="s">
        <v>56</v>
      </c>
      <c r="R41" s="7">
        <v>0.02</v>
      </c>
      <c r="S41" s="36">
        <f t="shared" si="9"/>
        <v>1351.1399999999999</v>
      </c>
      <c r="T41" s="36">
        <f t="shared" si="3"/>
        <v>43408.14</v>
      </c>
      <c r="U41" s="37">
        <f t="shared" si="12"/>
        <v>0.05</v>
      </c>
      <c r="V41" s="38">
        <f t="shared" si="4"/>
        <v>2127.85</v>
      </c>
      <c r="W41" s="8">
        <v>1</v>
      </c>
      <c r="X41" s="38">
        <f t="shared" si="5"/>
        <v>2127.85</v>
      </c>
      <c r="Y41" s="39">
        <f t="shared" si="6"/>
        <v>1702.28</v>
      </c>
      <c r="Z41" s="14"/>
      <c r="AA41" s="30"/>
      <c r="AB41" s="30" t="str">
        <f t="shared" si="11"/>
        <v>;</v>
      </c>
      <c r="AC41" s="30">
        <f>ROW()</f>
        <v>41</v>
      </c>
      <c r="AD41" s="34"/>
      <c r="AE41" s="28"/>
      <c r="AF41" s="28"/>
      <c r="AG41" s="28"/>
      <c r="AH41" s="28"/>
      <c r="AI41" s="28"/>
      <c r="AJ41" s="28"/>
      <c r="AK41" s="28"/>
      <c r="AL41" s="1"/>
      <c r="AM41" s="1"/>
      <c r="AN41" s="1"/>
      <c r="AO41" s="1"/>
      <c r="AP41" s="1"/>
      <c r="AQ41" s="1"/>
      <c r="AR41" s="1"/>
      <c r="AS41" s="1"/>
      <c r="AT41" s="1"/>
      <c r="AU41" s="1"/>
      <c r="AV41" s="1"/>
      <c r="AW41" s="1"/>
      <c r="AX41" s="1"/>
      <c r="AY41" s="1"/>
      <c r="AZ41" s="1"/>
      <c r="BA41" s="1"/>
      <c r="BB41" s="1"/>
      <c r="BC41" s="1"/>
      <c r="BD41" s="1"/>
      <c r="BE41" s="1"/>
      <c r="BF41" s="1"/>
      <c r="BG41" s="1"/>
      <c r="BH41" s="1"/>
      <c r="BI41" s="1"/>
      <c r="BJ41" s="1" t="s">
        <v>14</v>
      </c>
      <c r="BK41" s="27">
        <v>44651.6808564815</v>
      </c>
      <c r="BL41" s="1"/>
    </row>
    <row r="42" spans="1:64" x14ac:dyDescent="0.2">
      <c r="A42" s="1">
        <f t="shared" si="0"/>
        <v>2492</v>
      </c>
      <c r="B42" s="20" t="str">
        <f t="shared" si="7"/>
        <v>https://sv_printurl?email=sv_email&amp;AuthID=sv_auth&amp;Redirect=exportView.aspx&amp;X=sv_xdata&amp;Grid=sv_griddata&amp;Print=sv_org_group_grid@-.Statement@-.@-.@-.@-.@-.@-.@-.@-.0@-.&lt;&gt;@-.@-.like@-.like@-.@-.like@-.like@-.@-.like@-.@-.@-.sv_rrid@-.@-.@-.&amp;SO=Y&amp;RVO=Y&amp;PDFID=Margarita Rosas_2492/DT=Print Statement</v>
      </c>
      <c r="C42" s="4" t="str">
        <f t="shared" si="8"/>
        <v>Statement</v>
      </c>
      <c r="D42" s="4" t="str">
        <f t="shared" si="1"/>
        <v>Margarita Rosas_2492</v>
      </c>
      <c r="E42" s="20"/>
      <c r="F42" s="15"/>
      <c r="G42" s="4" t="s">
        <v>53</v>
      </c>
      <c r="H42" s="18">
        <f t="shared" si="2"/>
        <v>11351</v>
      </c>
      <c r="I42" s="4">
        <v>2492</v>
      </c>
      <c r="J42" s="6" t="s">
        <v>135</v>
      </c>
      <c r="K42" s="6" t="s">
        <v>45</v>
      </c>
      <c r="L42" s="6" t="s">
        <v>46</v>
      </c>
      <c r="M42" s="6" t="s">
        <v>46</v>
      </c>
      <c r="N42" s="23">
        <v>36185</v>
      </c>
      <c r="O42" s="12">
        <v>35921.599999999999</v>
      </c>
      <c r="P42" s="4" t="s">
        <v>136</v>
      </c>
      <c r="Q42" s="2" t="s">
        <v>56</v>
      </c>
      <c r="R42" s="7">
        <v>2.5000000000000001E-2</v>
      </c>
      <c r="S42" s="36">
        <f t="shared" si="9"/>
        <v>1398.04</v>
      </c>
      <c r="T42" s="36">
        <f t="shared" si="3"/>
        <v>36819.639999999992</v>
      </c>
      <c r="U42" s="37">
        <f t="shared" si="12"/>
        <v>0.05</v>
      </c>
      <c r="V42" s="38">
        <f t="shared" si="4"/>
        <v>1796.08</v>
      </c>
      <c r="W42" s="8">
        <v>1</v>
      </c>
      <c r="X42" s="38">
        <f t="shared" si="5"/>
        <v>1796.08</v>
      </c>
      <c r="Y42" s="39">
        <f t="shared" si="6"/>
        <v>1436.864</v>
      </c>
      <c r="Z42" s="14"/>
      <c r="AA42" s="30"/>
      <c r="AB42" s="30" t="str">
        <f t="shared" si="11"/>
        <v>;</v>
      </c>
      <c r="AC42" s="30">
        <f>ROW()</f>
        <v>42</v>
      </c>
      <c r="AD42" s="34"/>
      <c r="AE42" s="28"/>
      <c r="AF42" s="28"/>
      <c r="AG42" s="28"/>
      <c r="AH42" s="28"/>
      <c r="AI42" s="28"/>
      <c r="AJ42" s="28"/>
      <c r="AK42" s="28"/>
      <c r="AL42" s="1"/>
      <c r="AM42" s="1"/>
      <c r="AN42" s="1"/>
      <c r="AO42" s="1"/>
      <c r="AP42" s="1"/>
      <c r="AQ42" s="1"/>
      <c r="AR42" s="1"/>
      <c r="AS42" s="1"/>
      <c r="AT42" s="1"/>
      <c r="AU42" s="1"/>
      <c r="AV42" s="1"/>
      <c r="AW42" s="1"/>
      <c r="AX42" s="1"/>
      <c r="AY42" s="1"/>
      <c r="AZ42" s="1"/>
      <c r="BA42" s="1"/>
      <c r="BB42" s="1"/>
      <c r="BC42" s="1"/>
      <c r="BD42" s="1"/>
      <c r="BE42" s="1"/>
      <c r="BF42" s="1"/>
      <c r="BG42" s="1"/>
      <c r="BH42" s="1"/>
      <c r="BI42" s="1"/>
      <c r="BJ42" s="1" t="s">
        <v>14</v>
      </c>
      <c r="BK42" s="27">
        <v>44651.6808564815</v>
      </c>
      <c r="BL42" s="1"/>
    </row>
    <row r="43" spans="1:64" x14ac:dyDescent="0.2">
      <c r="A43" s="1">
        <f t="shared" si="0"/>
        <v>2549</v>
      </c>
      <c r="B43" s="20" t="str">
        <f t="shared" si="7"/>
        <v>https://sv_printurl?email=sv_email&amp;AuthID=sv_auth&amp;Redirect=exportView.aspx&amp;X=sv_xdata&amp;Grid=sv_griddata&amp;Print=sv_org_group_grid@-.Statement@-.@-.@-.@-.@-.@-.@-.@-.0@-.&lt;&gt;@-.@-.like@-.like@-.@-.like@-.like@-.@-.like@-.@-.@-.sv_rrid@-.@-.@-.&amp;SO=Y&amp;RVO=Y&amp;PDFID=Gerald Gant_2549/DT=Print Statement</v>
      </c>
      <c r="C43" s="4" t="str">
        <f t="shared" si="8"/>
        <v>Statement</v>
      </c>
      <c r="D43" s="4" t="str">
        <f t="shared" si="1"/>
        <v>Gerald Gant_2549</v>
      </c>
      <c r="E43" s="20"/>
      <c r="F43" s="15"/>
      <c r="G43" s="4" t="s">
        <v>53</v>
      </c>
      <c r="H43" s="18">
        <f t="shared" si="2"/>
        <v>11351</v>
      </c>
      <c r="I43" s="4">
        <v>2549</v>
      </c>
      <c r="J43" s="6" t="s">
        <v>137</v>
      </c>
      <c r="K43" s="6" t="s">
        <v>45</v>
      </c>
      <c r="L43" s="6" t="s">
        <v>46</v>
      </c>
      <c r="M43" s="6" t="s">
        <v>46</v>
      </c>
      <c r="N43" s="23">
        <v>31691</v>
      </c>
      <c r="O43" s="12">
        <v>34715</v>
      </c>
      <c r="P43" s="4" t="s">
        <v>138</v>
      </c>
      <c r="Q43" s="2" t="s">
        <v>56</v>
      </c>
      <c r="R43" s="7">
        <v>2.1000000000000001E-2</v>
      </c>
      <c r="S43" s="36">
        <f t="shared" si="9"/>
        <v>1229.0150000000001</v>
      </c>
      <c r="T43" s="36">
        <f t="shared" si="3"/>
        <v>35444.014999999999</v>
      </c>
      <c r="U43" s="37">
        <f t="shared" si="12"/>
        <v>0.05</v>
      </c>
      <c r="V43" s="38">
        <f t="shared" si="4"/>
        <v>1735.75</v>
      </c>
      <c r="W43" s="8">
        <v>1</v>
      </c>
      <c r="X43" s="38">
        <f t="shared" si="5"/>
        <v>1735.75</v>
      </c>
      <c r="Y43" s="39">
        <f t="shared" si="6"/>
        <v>1388.6000000000001</v>
      </c>
      <c r="Z43" s="14"/>
      <c r="AA43" s="30"/>
      <c r="AB43" s="30" t="str">
        <f t="shared" si="11"/>
        <v>;</v>
      </c>
      <c r="AC43" s="30">
        <f>ROW()</f>
        <v>43</v>
      </c>
      <c r="AD43" s="34"/>
      <c r="AE43" s="28"/>
      <c r="AF43" s="28"/>
      <c r="AG43" s="28"/>
      <c r="AH43" s="28"/>
      <c r="AI43" s="28"/>
      <c r="AJ43" s="28"/>
      <c r="AK43" s="28"/>
      <c r="AL43" s="1"/>
      <c r="AM43" s="1"/>
      <c r="AN43" s="1"/>
      <c r="AO43" s="1"/>
      <c r="AP43" s="1"/>
      <c r="AQ43" s="1"/>
      <c r="AR43" s="1"/>
      <c r="AS43" s="1"/>
      <c r="AT43" s="1"/>
      <c r="AU43" s="1"/>
      <c r="AV43" s="1"/>
      <c r="AW43" s="1"/>
      <c r="AX43" s="1"/>
      <c r="AY43" s="1"/>
      <c r="AZ43" s="1"/>
      <c r="BA43" s="1"/>
      <c r="BB43" s="1"/>
      <c r="BC43" s="1"/>
      <c r="BD43" s="1"/>
      <c r="BE43" s="1"/>
      <c r="BF43" s="1"/>
      <c r="BG43" s="1"/>
      <c r="BH43" s="1"/>
      <c r="BI43" s="1"/>
      <c r="BJ43" s="1" t="s">
        <v>14</v>
      </c>
      <c r="BK43" s="27">
        <v>44651.6808564815</v>
      </c>
      <c r="BL43" s="1"/>
    </row>
    <row r="44" spans="1:64" x14ac:dyDescent="0.2">
      <c r="A44" s="1">
        <f t="shared" si="0"/>
        <v>2569</v>
      </c>
      <c r="B44" s="20" t="str">
        <f t="shared" si="7"/>
        <v>https://sv_printurl?email=sv_email&amp;AuthID=sv_auth&amp;Redirect=exportView.aspx&amp;X=sv_xdata&amp;Grid=sv_griddata&amp;Print=sv_org_group_grid@-.Statement@-.@-.@-.@-.@-.@-.@-.@-.0@-.&lt;&gt;@-.@-.like@-.like@-.@-.like@-.like@-.@-.like@-.@-.@-.sv_rrid@-.@-.@-.&amp;SO=Y&amp;RVO=Y&amp;PDFID=Kristine Asberry_2569/DT=Print Statement</v>
      </c>
      <c r="C44" s="4" t="str">
        <f t="shared" si="8"/>
        <v>Statement</v>
      </c>
      <c r="D44" s="4" t="str">
        <f t="shared" si="1"/>
        <v>Kristine Asberry_2569</v>
      </c>
      <c r="E44" s="20"/>
      <c r="F44" s="15"/>
      <c r="G44" s="4" t="s">
        <v>53</v>
      </c>
      <c r="H44" s="18">
        <f t="shared" si="2"/>
        <v>11351</v>
      </c>
      <c r="I44" s="4">
        <v>2569</v>
      </c>
      <c r="J44" s="6" t="s">
        <v>139</v>
      </c>
      <c r="K44" s="6" t="s">
        <v>45</v>
      </c>
      <c r="L44" s="6" t="s">
        <v>46</v>
      </c>
      <c r="M44" s="6" t="s">
        <v>46</v>
      </c>
      <c r="N44" s="23">
        <v>36206</v>
      </c>
      <c r="O44" s="12">
        <v>34778</v>
      </c>
      <c r="P44" s="4" t="s">
        <v>140</v>
      </c>
      <c r="Q44" s="2" t="s">
        <v>56</v>
      </c>
      <c r="R44" s="7">
        <v>1.4999999999999999E-2</v>
      </c>
      <c r="S44" s="36">
        <f t="shared" si="9"/>
        <v>1021.67</v>
      </c>
      <c r="T44" s="36">
        <f t="shared" si="3"/>
        <v>35299.67</v>
      </c>
      <c r="U44" s="37">
        <f t="shared" si="12"/>
        <v>0.05</v>
      </c>
      <c r="V44" s="38">
        <f t="shared" si="4"/>
        <v>1738.9</v>
      </c>
      <c r="W44" s="8">
        <v>1</v>
      </c>
      <c r="X44" s="38">
        <f t="shared" si="5"/>
        <v>1738.9</v>
      </c>
      <c r="Y44" s="39">
        <f t="shared" si="6"/>
        <v>1391.1200000000001</v>
      </c>
      <c r="Z44" s="14"/>
      <c r="AA44" s="30"/>
      <c r="AB44" s="30" t="str">
        <f t="shared" si="11"/>
        <v>;</v>
      </c>
      <c r="AC44" s="30">
        <f>ROW()</f>
        <v>44</v>
      </c>
      <c r="AD44" s="34"/>
      <c r="AE44" s="28"/>
      <c r="AF44" s="28"/>
      <c r="AG44" s="28"/>
      <c r="AH44" s="28"/>
      <c r="AI44" s="28"/>
      <c r="AJ44" s="28"/>
      <c r="AK44" s="28"/>
      <c r="AL44" s="1"/>
      <c r="AM44" s="1"/>
      <c r="AN44" s="1"/>
      <c r="AO44" s="1"/>
      <c r="AP44" s="1"/>
      <c r="AQ44" s="1"/>
      <c r="AR44" s="1"/>
      <c r="AS44" s="1"/>
      <c r="AT44" s="1"/>
      <c r="AU44" s="1"/>
      <c r="AV44" s="1"/>
      <c r="AW44" s="1"/>
      <c r="AX44" s="1"/>
      <c r="AY44" s="1"/>
      <c r="AZ44" s="1"/>
      <c r="BA44" s="1"/>
      <c r="BB44" s="1"/>
      <c r="BC44" s="1"/>
      <c r="BD44" s="1"/>
      <c r="BE44" s="1"/>
      <c r="BF44" s="1"/>
      <c r="BG44" s="1"/>
      <c r="BH44" s="1"/>
      <c r="BI44" s="1"/>
      <c r="BJ44" s="1" t="s">
        <v>14</v>
      </c>
      <c r="BK44" s="27">
        <v>44651.6808564815</v>
      </c>
      <c r="BL44" s="1"/>
    </row>
    <row r="45" spans="1:64" x14ac:dyDescent="0.2">
      <c r="A45" s="1">
        <f t="shared" si="0"/>
        <v>2583</v>
      </c>
      <c r="B45" s="20" t="str">
        <f t="shared" si="7"/>
        <v>https://sv_printurl?email=sv_email&amp;AuthID=sv_auth&amp;Redirect=exportView.aspx&amp;X=sv_xdata&amp;Grid=sv_griddata&amp;Print=sv_org_group_grid@-.Statement@-.@-.@-.@-.@-.@-.@-.@-.0@-.&lt;&gt;@-.@-.like@-.like@-.@-.like@-.like@-.@-.like@-.@-.@-.sv_rrid@-.@-.@-.&amp;SO=Y&amp;RVO=Y&amp;PDFID=Larry Lapp_2583/DT=Print Statement</v>
      </c>
      <c r="C45" s="4" t="str">
        <f t="shared" si="8"/>
        <v>Statement</v>
      </c>
      <c r="D45" s="4" t="str">
        <f t="shared" si="1"/>
        <v>Larry Lapp_2583</v>
      </c>
      <c r="E45" s="20"/>
      <c r="F45" s="15"/>
      <c r="G45" s="4" t="s">
        <v>79</v>
      </c>
      <c r="H45" s="18">
        <f t="shared" si="2"/>
        <v>20714</v>
      </c>
      <c r="I45" s="4">
        <v>2583</v>
      </c>
      <c r="J45" s="6" t="s">
        <v>141</v>
      </c>
      <c r="K45" s="6" t="s">
        <v>45</v>
      </c>
      <c r="L45" s="6" t="s">
        <v>46</v>
      </c>
      <c r="M45" s="6" t="s">
        <v>46</v>
      </c>
      <c r="N45" s="23">
        <v>37292</v>
      </c>
      <c r="O45" s="12">
        <v>35443</v>
      </c>
      <c r="P45" s="4" t="s">
        <v>142</v>
      </c>
      <c r="Q45" s="2" t="s">
        <v>59</v>
      </c>
      <c r="R45" s="7">
        <v>3.5000000000000003E-2</v>
      </c>
      <c r="S45" s="36">
        <f t="shared" si="9"/>
        <v>1740.5050000000001</v>
      </c>
      <c r="T45" s="36">
        <f t="shared" si="3"/>
        <v>36683.504999999997</v>
      </c>
      <c r="U45" s="37">
        <f t="shared" si="12"/>
        <v>0.05</v>
      </c>
      <c r="V45" s="38">
        <f t="shared" si="4"/>
        <v>1772.15</v>
      </c>
      <c r="W45" s="8">
        <v>1</v>
      </c>
      <c r="X45" s="38">
        <f t="shared" si="5"/>
        <v>1772.15</v>
      </c>
      <c r="Y45" s="39">
        <f t="shared" si="6"/>
        <v>1417.72</v>
      </c>
      <c r="Z45" s="14"/>
      <c r="AA45" s="30"/>
      <c r="AB45" s="30" t="str">
        <f t="shared" si="11"/>
        <v>;</v>
      </c>
      <c r="AC45" s="30">
        <f>ROW()</f>
        <v>45</v>
      </c>
      <c r="AD45" s="34"/>
      <c r="AE45" s="28"/>
      <c r="AF45" s="28"/>
      <c r="AG45" s="28"/>
      <c r="AH45" s="28"/>
      <c r="AI45" s="28"/>
      <c r="AJ45" s="28"/>
      <c r="AK45" s="28"/>
      <c r="AL45" s="1"/>
      <c r="AM45" s="1"/>
      <c r="AN45" s="1"/>
      <c r="AO45" s="1"/>
      <c r="AP45" s="1"/>
      <c r="AQ45" s="1"/>
      <c r="AR45" s="1"/>
      <c r="AS45" s="1"/>
      <c r="AT45" s="1"/>
      <c r="AU45" s="1"/>
      <c r="AV45" s="1"/>
      <c r="AW45" s="1"/>
      <c r="AX45" s="1"/>
      <c r="AY45" s="1"/>
      <c r="AZ45" s="1"/>
      <c r="BA45" s="1"/>
      <c r="BB45" s="1"/>
      <c r="BC45" s="1"/>
      <c r="BD45" s="1"/>
      <c r="BE45" s="1"/>
      <c r="BF45" s="1"/>
      <c r="BG45" s="1"/>
      <c r="BH45" s="1"/>
      <c r="BI45" s="1"/>
      <c r="BJ45" s="1" t="s">
        <v>14</v>
      </c>
      <c r="BK45" s="27">
        <v>44651.6808564815</v>
      </c>
      <c r="BL45" s="1"/>
    </row>
    <row r="46" spans="1:64" x14ac:dyDescent="0.2">
      <c r="A46" s="1">
        <f t="shared" si="0"/>
        <v>2643</v>
      </c>
      <c r="B46" s="20" t="str">
        <f t="shared" si="7"/>
        <v>https://sv_printurl?email=sv_email&amp;AuthID=sv_auth&amp;Redirect=exportView.aspx&amp;X=sv_xdata&amp;Grid=sv_griddata&amp;Print=sv_org_group_grid@-.Statement@-.@-.@-.@-.@-.@-.@-.@-.0@-.&lt;&gt;@-.@-.like@-.like@-.@-.like@-.like@-.@-.like@-.@-.@-.sv_rrid@-.@-.@-.&amp;SO=Y&amp;RVO=Y&amp;PDFID=Marilyn Wolfenbarger_2643/DT=Print Statement</v>
      </c>
      <c r="C46" s="4" t="str">
        <f t="shared" si="8"/>
        <v>Statement</v>
      </c>
      <c r="D46" s="4" t="str">
        <f t="shared" si="1"/>
        <v>Marilyn Wolfenbarger_2643</v>
      </c>
      <c r="E46" s="20"/>
      <c r="F46" s="15"/>
      <c r="G46" s="4" t="s">
        <v>79</v>
      </c>
      <c r="H46" s="18">
        <f t="shared" si="2"/>
        <v>20714</v>
      </c>
      <c r="I46" s="4">
        <v>2643</v>
      </c>
      <c r="J46" s="6" t="s">
        <v>143</v>
      </c>
      <c r="K46" s="6" t="s">
        <v>45</v>
      </c>
      <c r="L46" s="6" t="s">
        <v>46</v>
      </c>
      <c r="M46" s="6" t="s">
        <v>46</v>
      </c>
      <c r="N46" s="23">
        <v>37298</v>
      </c>
      <c r="O46" s="12">
        <v>29661</v>
      </c>
      <c r="P46" s="4" t="s">
        <v>144</v>
      </c>
      <c r="Q46" s="2" t="s">
        <v>56</v>
      </c>
      <c r="R46" s="7">
        <v>2.5000000000000001E-2</v>
      </c>
      <c r="S46" s="36">
        <f t="shared" si="9"/>
        <v>1241.5250000000001</v>
      </c>
      <c r="T46" s="36">
        <f t="shared" si="3"/>
        <v>30402.524999999998</v>
      </c>
      <c r="U46" s="37">
        <f t="shared" si="12"/>
        <v>0.05</v>
      </c>
      <c r="V46" s="38">
        <f t="shared" si="4"/>
        <v>1483.0500000000002</v>
      </c>
      <c r="W46" s="8">
        <v>1</v>
      </c>
      <c r="X46" s="38">
        <f t="shared" si="5"/>
        <v>1483.0500000000002</v>
      </c>
      <c r="Y46" s="39">
        <f t="shared" si="6"/>
        <v>1186.44</v>
      </c>
      <c r="Z46" s="14"/>
      <c r="AA46" s="30"/>
      <c r="AB46" s="30" t="str">
        <f t="shared" si="11"/>
        <v>;</v>
      </c>
      <c r="AC46" s="30">
        <f>ROW()</f>
        <v>46</v>
      </c>
      <c r="AD46" s="34"/>
      <c r="AE46" s="28"/>
      <c r="AF46" s="28"/>
      <c r="AG46" s="28"/>
      <c r="AH46" s="28"/>
      <c r="AI46" s="28"/>
      <c r="AJ46" s="28"/>
      <c r="AK46" s="28"/>
      <c r="AL46" s="1"/>
      <c r="AM46" s="1"/>
      <c r="AN46" s="1"/>
      <c r="AO46" s="1"/>
      <c r="AP46" s="1"/>
      <c r="AQ46" s="1"/>
      <c r="AR46" s="1"/>
      <c r="AS46" s="1"/>
      <c r="AT46" s="1"/>
      <c r="AU46" s="1"/>
      <c r="AV46" s="1"/>
      <c r="AW46" s="1"/>
      <c r="AX46" s="1"/>
      <c r="AY46" s="1"/>
      <c r="AZ46" s="1"/>
      <c r="BA46" s="1"/>
      <c r="BB46" s="1"/>
      <c r="BC46" s="1"/>
      <c r="BD46" s="1"/>
      <c r="BE46" s="1"/>
      <c r="BF46" s="1"/>
      <c r="BG46" s="1"/>
      <c r="BH46" s="1"/>
      <c r="BI46" s="1"/>
      <c r="BJ46" s="1" t="s">
        <v>14</v>
      </c>
      <c r="BK46" s="27">
        <v>44651.6808564815</v>
      </c>
      <c r="BL46" s="1"/>
    </row>
    <row r="47" spans="1:64" x14ac:dyDescent="0.2">
      <c r="A47" s="1">
        <f t="shared" si="0"/>
        <v>2667</v>
      </c>
      <c r="B47" s="20" t="str">
        <f t="shared" si="7"/>
        <v>https://sv_printurl?email=sv_email&amp;AuthID=sv_auth&amp;Redirect=exportView.aspx&amp;X=sv_xdata&amp;Grid=sv_griddata&amp;Print=sv_org_group_grid@-.Statement@-.@-.@-.@-.@-.@-.@-.@-.0@-.&lt;&gt;@-.@-.like@-.like@-.@-.like@-.like@-.@-.like@-.@-.@-.sv_rrid@-.@-.@-.&amp;SO=Y&amp;RVO=Y&amp;PDFID=Robert Cruz_2667/DT=Print Statement</v>
      </c>
      <c r="C47" s="4" t="str">
        <f t="shared" si="8"/>
        <v>Statement</v>
      </c>
      <c r="D47" s="4" t="str">
        <f t="shared" si="1"/>
        <v>Robert Cruz_2667</v>
      </c>
      <c r="E47" s="20"/>
      <c r="F47" s="15"/>
      <c r="G47" s="4" t="s">
        <v>79</v>
      </c>
      <c r="H47" s="18">
        <f t="shared" si="2"/>
        <v>20714</v>
      </c>
      <c r="I47" s="4">
        <v>2667</v>
      </c>
      <c r="J47" s="6" t="s">
        <v>145</v>
      </c>
      <c r="K47" s="6" t="s">
        <v>45</v>
      </c>
      <c r="L47" s="6" t="s">
        <v>46</v>
      </c>
      <c r="M47" s="6" t="s">
        <v>46</v>
      </c>
      <c r="N47" s="23">
        <v>37305</v>
      </c>
      <c r="O47" s="12">
        <v>28912</v>
      </c>
      <c r="P47" s="4" t="s">
        <v>146</v>
      </c>
      <c r="Q47" s="2" t="s">
        <v>59</v>
      </c>
      <c r="R47" s="7">
        <v>0.03</v>
      </c>
      <c r="S47" s="36">
        <f t="shared" si="9"/>
        <v>1367.3600000000001</v>
      </c>
      <c r="T47" s="36">
        <f t="shared" si="3"/>
        <v>29779.360000000001</v>
      </c>
      <c r="U47" s="37">
        <f t="shared" si="12"/>
        <v>0.05</v>
      </c>
      <c r="V47" s="38">
        <f t="shared" si="4"/>
        <v>1445.6000000000001</v>
      </c>
      <c r="W47" s="8">
        <v>1</v>
      </c>
      <c r="X47" s="38">
        <f t="shared" si="5"/>
        <v>1445.6000000000001</v>
      </c>
      <c r="Y47" s="39">
        <f t="shared" si="6"/>
        <v>1156.48</v>
      </c>
      <c r="Z47" s="14"/>
      <c r="AA47" s="30"/>
      <c r="AB47" s="30" t="str">
        <f t="shared" si="11"/>
        <v>;</v>
      </c>
      <c r="AC47" s="30">
        <f>ROW()</f>
        <v>47</v>
      </c>
      <c r="AD47" s="34"/>
      <c r="AE47" s="28"/>
      <c r="AF47" s="28"/>
      <c r="AG47" s="28"/>
      <c r="AH47" s="28"/>
      <c r="AI47" s="28"/>
      <c r="AJ47" s="28"/>
      <c r="AK47" s="28"/>
      <c r="AL47" s="1"/>
      <c r="AM47" s="1"/>
      <c r="AN47" s="1"/>
      <c r="AO47" s="1"/>
      <c r="AP47" s="1"/>
      <c r="AQ47" s="1"/>
      <c r="AR47" s="1"/>
      <c r="AS47" s="1"/>
      <c r="AT47" s="1"/>
      <c r="AU47" s="1"/>
      <c r="AV47" s="1"/>
      <c r="AW47" s="1"/>
      <c r="AX47" s="1"/>
      <c r="AY47" s="1"/>
      <c r="AZ47" s="1"/>
      <c r="BA47" s="1"/>
      <c r="BB47" s="1"/>
      <c r="BC47" s="1"/>
      <c r="BD47" s="1"/>
      <c r="BE47" s="1"/>
      <c r="BF47" s="1"/>
      <c r="BG47" s="1"/>
      <c r="BH47" s="1"/>
      <c r="BI47" s="1"/>
      <c r="BJ47" s="1" t="s">
        <v>14</v>
      </c>
      <c r="BK47" s="27">
        <v>44651.6808564815</v>
      </c>
      <c r="BL47" s="1"/>
    </row>
    <row r="48" spans="1:64" x14ac:dyDescent="0.2">
      <c r="A48" s="1">
        <f t="shared" si="0"/>
        <v>2727</v>
      </c>
      <c r="B48" s="20" t="str">
        <f t="shared" si="7"/>
        <v>https://sv_printurl?email=sv_email&amp;AuthID=sv_auth&amp;Redirect=exportView.aspx&amp;X=sv_xdata&amp;Grid=sv_griddata&amp;Print=sv_org_group_grid@-.Statement@-.@-.@-.@-.@-.@-.@-.@-.0@-.&lt;&gt;@-.@-.like@-.like@-.@-.like@-.like@-.@-.like@-.@-.@-.sv_rrid@-.@-.@-.&amp;SO=Y&amp;RVO=Y&amp;PDFID=Luis Palacio_2727/DT=Print Statement</v>
      </c>
      <c r="C48" s="4" t="str">
        <f t="shared" si="8"/>
        <v>Statement</v>
      </c>
      <c r="D48" s="4" t="str">
        <f t="shared" si="1"/>
        <v>Luis Palacio_2727</v>
      </c>
      <c r="E48" s="20"/>
      <c r="F48" s="15"/>
      <c r="G48" s="4" t="s">
        <v>79</v>
      </c>
      <c r="H48" s="18">
        <f t="shared" si="2"/>
        <v>20714</v>
      </c>
      <c r="I48" s="4">
        <v>2727</v>
      </c>
      <c r="J48" s="6" t="s">
        <v>147</v>
      </c>
      <c r="K48" s="6" t="s">
        <v>45</v>
      </c>
      <c r="L48" s="6" t="s">
        <v>46</v>
      </c>
      <c r="M48" s="6" t="s">
        <v>46</v>
      </c>
      <c r="N48" s="23">
        <v>37319</v>
      </c>
      <c r="O48" s="12">
        <v>34590</v>
      </c>
      <c r="P48" s="4" t="s">
        <v>148</v>
      </c>
      <c r="Q48" s="2" t="s">
        <v>56</v>
      </c>
      <c r="R48" s="7">
        <v>2.5000000000000001E-2</v>
      </c>
      <c r="S48" s="36">
        <f t="shared" si="9"/>
        <v>1364.75</v>
      </c>
      <c r="T48" s="36">
        <f t="shared" si="3"/>
        <v>35454.75</v>
      </c>
      <c r="U48" s="37">
        <f t="shared" si="12"/>
        <v>0.05</v>
      </c>
      <c r="V48" s="38">
        <f t="shared" si="4"/>
        <v>1729.5</v>
      </c>
      <c r="W48" s="8">
        <v>1</v>
      </c>
      <c r="X48" s="38">
        <f t="shared" si="5"/>
        <v>1729.5</v>
      </c>
      <c r="Y48" s="39">
        <f t="shared" si="6"/>
        <v>1383.6000000000001</v>
      </c>
      <c r="Z48" s="14"/>
      <c r="AA48" s="30"/>
      <c r="AB48" s="30" t="str">
        <f t="shared" si="11"/>
        <v>;</v>
      </c>
      <c r="AC48" s="30">
        <f>ROW()</f>
        <v>48</v>
      </c>
      <c r="AD48" s="34"/>
      <c r="AE48" s="28"/>
      <c r="AF48" s="28"/>
      <c r="AG48" s="28"/>
      <c r="AH48" s="28"/>
      <c r="AI48" s="28"/>
      <c r="AJ48" s="28"/>
      <c r="AK48" s="28"/>
      <c r="AL48" s="1"/>
      <c r="AM48" s="1"/>
      <c r="AN48" s="1"/>
      <c r="AO48" s="1"/>
      <c r="AP48" s="1"/>
      <c r="AQ48" s="1"/>
      <c r="AR48" s="1"/>
      <c r="AS48" s="1"/>
      <c r="AT48" s="1"/>
      <c r="AU48" s="1"/>
      <c r="AV48" s="1"/>
      <c r="AW48" s="1"/>
      <c r="AX48" s="1"/>
      <c r="AY48" s="1"/>
      <c r="AZ48" s="1"/>
      <c r="BA48" s="1"/>
      <c r="BB48" s="1"/>
      <c r="BC48" s="1"/>
      <c r="BD48" s="1"/>
      <c r="BE48" s="1"/>
      <c r="BF48" s="1"/>
      <c r="BG48" s="1"/>
      <c r="BH48" s="1"/>
      <c r="BI48" s="1"/>
      <c r="BJ48" s="1" t="s">
        <v>14</v>
      </c>
      <c r="BK48" s="27">
        <v>44651.6808564815</v>
      </c>
      <c r="BL48" s="1"/>
    </row>
    <row r="49" spans="1:64" x14ac:dyDescent="0.2">
      <c r="A49" s="1">
        <f t="shared" si="0"/>
        <v>2750</v>
      </c>
      <c r="B49" s="20" t="str">
        <f t="shared" si="7"/>
        <v>https://sv_printurl?email=sv_email&amp;AuthID=sv_auth&amp;Redirect=exportView.aspx&amp;X=sv_xdata&amp;Grid=sv_griddata&amp;Print=sv_org_group_grid@-.Statement@-.@-.@-.@-.@-.@-.@-.@-.0@-.&lt;&gt;@-.@-.like@-.like@-.@-.like@-.like@-.@-.like@-.@-.@-.sv_rrid@-.@-.@-.&amp;SO=Y&amp;RVO=Y&amp;PDFID=Allen Huber_2750/DT=Print Statement</v>
      </c>
      <c r="C49" s="4" t="str">
        <f t="shared" si="8"/>
        <v>Statement</v>
      </c>
      <c r="D49" s="4" t="str">
        <f t="shared" si="1"/>
        <v>Allen Huber_2750</v>
      </c>
      <c r="E49" s="20"/>
      <c r="F49" s="15"/>
      <c r="G49" s="4" t="s">
        <v>79</v>
      </c>
      <c r="H49" s="18">
        <f t="shared" si="2"/>
        <v>20714</v>
      </c>
      <c r="I49" s="4">
        <v>2750</v>
      </c>
      <c r="J49" s="6" t="s">
        <v>149</v>
      </c>
      <c r="K49" s="6" t="s">
        <v>45</v>
      </c>
      <c r="L49" s="6" t="s">
        <v>46</v>
      </c>
      <c r="M49" s="6" t="s">
        <v>46</v>
      </c>
      <c r="N49" s="23">
        <v>38397</v>
      </c>
      <c r="O49" s="12">
        <v>35194</v>
      </c>
      <c r="P49" s="4" t="s">
        <v>150</v>
      </c>
      <c r="Q49" s="2" t="s">
        <v>56</v>
      </c>
      <c r="R49" s="7">
        <v>1.4999999999999999E-2</v>
      </c>
      <c r="S49" s="36">
        <f t="shared" si="9"/>
        <v>1027.9099999999999</v>
      </c>
      <c r="T49" s="36">
        <f t="shared" si="3"/>
        <v>35721.909999999996</v>
      </c>
      <c r="U49" s="37">
        <f t="shared" si="12"/>
        <v>0.05</v>
      </c>
      <c r="V49" s="38">
        <f t="shared" si="4"/>
        <v>1759.7</v>
      </c>
      <c r="W49" s="8">
        <v>1</v>
      </c>
      <c r="X49" s="38">
        <f t="shared" si="5"/>
        <v>1759.7</v>
      </c>
      <c r="Y49" s="39">
        <f t="shared" si="6"/>
        <v>1407.76</v>
      </c>
      <c r="Z49" s="14"/>
      <c r="AA49" s="30"/>
      <c r="AB49" s="30" t="str">
        <f t="shared" si="11"/>
        <v>;</v>
      </c>
      <c r="AC49" s="30">
        <f>ROW()</f>
        <v>49</v>
      </c>
      <c r="AD49" s="34"/>
      <c r="AE49" s="28"/>
      <c r="AF49" s="28"/>
      <c r="AG49" s="28"/>
      <c r="AH49" s="28"/>
      <c r="AI49" s="28"/>
      <c r="AJ49" s="28"/>
      <c r="AK49" s="28"/>
      <c r="AL49" s="1"/>
      <c r="AM49" s="1"/>
      <c r="AN49" s="1"/>
      <c r="AO49" s="1"/>
      <c r="AP49" s="1"/>
      <c r="AQ49" s="1"/>
      <c r="AR49" s="1"/>
      <c r="AS49" s="1"/>
      <c r="AT49" s="1"/>
      <c r="AU49" s="1"/>
      <c r="AV49" s="1"/>
      <c r="AW49" s="1"/>
      <c r="AX49" s="1"/>
      <c r="AY49" s="1"/>
      <c r="AZ49" s="1"/>
      <c r="BA49" s="1"/>
      <c r="BB49" s="1"/>
      <c r="BC49" s="1"/>
      <c r="BD49" s="1"/>
      <c r="BE49" s="1"/>
      <c r="BF49" s="1"/>
      <c r="BG49" s="1"/>
      <c r="BH49" s="1"/>
      <c r="BI49" s="1"/>
      <c r="BJ49" s="1" t="s">
        <v>14</v>
      </c>
      <c r="BK49" s="27">
        <v>44651.6808564815</v>
      </c>
      <c r="BL49" s="1"/>
    </row>
    <row r="50" spans="1:64" x14ac:dyDescent="0.2">
      <c r="A50" s="1">
        <f t="shared" si="0"/>
        <v>2764</v>
      </c>
      <c r="B50" s="20" t="str">
        <f t="shared" si="7"/>
        <v>https://sv_printurl?email=sv_email&amp;AuthID=sv_auth&amp;Redirect=exportView.aspx&amp;X=sv_xdata&amp;Grid=sv_griddata&amp;Print=sv_org_group_grid@-.Statement@-.@-.@-.@-.@-.@-.@-.@-.0@-.&lt;&gt;@-.@-.like@-.like@-.@-.like@-.like@-.@-.like@-.@-.@-.sv_rrid@-.@-.@-.&amp;SO=Y&amp;RVO=Y&amp;PDFID=Norman Corbitt_2764/DT=Print Statement</v>
      </c>
      <c r="C50" s="4" t="str">
        <f t="shared" si="8"/>
        <v>Statement</v>
      </c>
      <c r="D50" s="4" t="str">
        <f t="shared" si="1"/>
        <v>Norman Corbitt_2764</v>
      </c>
      <c r="E50" s="20"/>
      <c r="F50" s="15"/>
      <c r="G50" s="4" t="s">
        <v>82</v>
      </c>
      <c r="H50" s="18">
        <f t="shared" si="2"/>
        <v>29269</v>
      </c>
      <c r="I50" s="4">
        <v>2764</v>
      </c>
      <c r="J50" s="6" t="s">
        <v>151</v>
      </c>
      <c r="K50" s="6" t="s">
        <v>45</v>
      </c>
      <c r="L50" s="6" t="s">
        <v>46</v>
      </c>
      <c r="M50" s="6" t="s">
        <v>46</v>
      </c>
      <c r="N50" s="23">
        <v>37466</v>
      </c>
      <c r="O50" s="12">
        <v>31304</v>
      </c>
      <c r="P50" s="4" t="s">
        <v>152</v>
      </c>
      <c r="Q50" s="2" t="s">
        <v>56</v>
      </c>
      <c r="R50" s="7">
        <v>0.03</v>
      </c>
      <c r="S50" s="36">
        <f t="shared" si="9"/>
        <v>1439.12</v>
      </c>
      <c r="T50" s="36">
        <f t="shared" si="3"/>
        <v>32243.120000000003</v>
      </c>
      <c r="U50" s="37">
        <f t="shared" si="12"/>
        <v>0.05</v>
      </c>
      <c r="V50" s="38">
        <f t="shared" si="4"/>
        <v>1565.2</v>
      </c>
      <c r="W50" s="8">
        <v>1</v>
      </c>
      <c r="X50" s="38">
        <f t="shared" si="5"/>
        <v>1565.2</v>
      </c>
      <c r="Y50" s="39">
        <f t="shared" si="6"/>
        <v>1252.1600000000001</v>
      </c>
      <c r="Z50" s="14"/>
      <c r="AA50" s="30"/>
      <c r="AB50" s="30" t="str">
        <f t="shared" si="11"/>
        <v>;</v>
      </c>
      <c r="AC50" s="30">
        <f>ROW()</f>
        <v>50</v>
      </c>
      <c r="AD50" s="34"/>
      <c r="AE50" s="28"/>
      <c r="AF50" s="28"/>
      <c r="AG50" s="28"/>
      <c r="AH50" s="28"/>
      <c r="AI50" s="28"/>
      <c r="AJ50" s="28"/>
      <c r="AK50" s="28"/>
      <c r="AL50" s="1"/>
      <c r="AM50" s="1"/>
      <c r="AN50" s="1"/>
      <c r="AO50" s="1"/>
      <c r="AP50" s="1"/>
      <c r="AQ50" s="1"/>
      <c r="AR50" s="1"/>
      <c r="AS50" s="1"/>
      <c r="AT50" s="1"/>
      <c r="AU50" s="1"/>
      <c r="AV50" s="1"/>
      <c r="AW50" s="1"/>
      <c r="AX50" s="1"/>
      <c r="AY50" s="1"/>
      <c r="AZ50" s="1"/>
      <c r="BA50" s="1"/>
      <c r="BB50" s="1"/>
      <c r="BC50" s="1"/>
      <c r="BD50" s="1"/>
      <c r="BE50" s="1"/>
      <c r="BF50" s="1"/>
      <c r="BG50" s="1"/>
      <c r="BH50" s="1"/>
      <c r="BI50" s="1"/>
      <c r="BJ50" s="1" t="s">
        <v>14</v>
      </c>
      <c r="BK50" s="27">
        <v>44651.6808564815</v>
      </c>
      <c r="BL50" s="1"/>
    </row>
    <row r="51" spans="1:64" x14ac:dyDescent="0.2">
      <c r="A51" s="1">
        <f t="shared" si="0"/>
        <v>2766</v>
      </c>
      <c r="B51" s="20" t="str">
        <f t="shared" si="7"/>
        <v>https://sv_printurl?email=sv_email&amp;AuthID=sv_auth&amp;Redirect=exportView.aspx&amp;X=sv_xdata&amp;Grid=sv_griddata&amp;Print=sv_org_group_grid@-.Statement@-.@-.@-.@-.@-.@-.@-.@-.0@-.&lt;&gt;@-.@-.like@-.like@-.@-.like@-.like@-.@-.like@-.@-.@-.sv_rrid@-.@-.@-.&amp;SO=Y&amp;RVO=Y&amp;PDFID=Ralph Roller_2766/DT=Print Statement</v>
      </c>
      <c r="C51" s="4" t="str">
        <f t="shared" si="8"/>
        <v>Statement</v>
      </c>
      <c r="D51" s="4" t="str">
        <f t="shared" si="1"/>
        <v>Ralph Roller_2766</v>
      </c>
      <c r="E51" s="20"/>
      <c r="F51" s="15"/>
      <c r="G51" s="4" t="s">
        <v>79</v>
      </c>
      <c r="H51" s="18">
        <f t="shared" si="2"/>
        <v>20714</v>
      </c>
      <c r="I51" s="4">
        <v>2766</v>
      </c>
      <c r="J51" s="6" t="s">
        <v>153</v>
      </c>
      <c r="K51" s="6" t="s">
        <v>45</v>
      </c>
      <c r="L51" s="6" t="s">
        <v>46</v>
      </c>
      <c r="M51" s="6" t="s">
        <v>46</v>
      </c>
      <c r="N51" s="23">
        <v>37326</v>
      </c>
      <c r="O51" s="12">
        <v>34611</v>
      </c>
      <c r="P51" s="4" t="s">
        <v>154</v>
      </c>
      <c r="Q51" s="2" t="s">
        <v>56</v>
      </c>
      <c r="R51" s="7">
        <v>0.02</v>
      </c>
      <c r="S51" s="36">
        <f t="shared" si="9"/>
        <v>1192.22</v>
      </c>
      <c r="T51" s="36">
        <f t="shared" si="3"/>
        <v>35303.22</v>
      </c>
      <c r="U51" s="37">
        <f t="shared" si="12"/>
        <v>0.05</v>
      </c>
      <c r="V51" s="38">
        <f t="shared" si="4"/>
        <v>1730.5500000000002</v>
      </c>
      <c r="W51" s="8">
        <v>1</v>
      </c>
      <c r="X51" s="38">
        <f t="shared" si="5"/>
        <v>1730.5500000000002</v>
      </c>
      <c r="Y51" s="39">
        <f t="shared" si="6"/>
        <v>1384.44</v>
      </c>
      <c r="Z51" s="14"/>
      <c r="AA51" s="30"/>
      <c r="AB51" s="30" t="str">
        <f t="shared" si="11"/>
        <v>;</v>
      </c>
      <c r="AC51" s="30">
        <f>ROW()</f>
        <v>51</v>
      </c>
      <c r="AD51" s="34"/>
      <c r="AE51" s="28"/>
      <c r="AF51" s="28"/>
      <c r="AG51" s="28"/>
      <c r="AH51" s="28"/>
      <c r="AI51" s="28"/>
      <c r="AJ51" s="28"/>
      <c r="AK51" s="28"/>
      <c r="AL51" s="1"/>
      <c r="AM51" s="1"/>
      <c r="AN51" s="1"/>
      <c r="AO51" s="1"/>
      <c r="AP51" s="1"/>
      <c r="AQ51" s="1"/>
      <c r="AR51" s="1"/>
      <c r="AS51" s="1"/>
      <c r="AT51" s="1"/>
      <c r="AU51" s="1"/>
      <c r="AV51" s="1"/>
      <c r="AW51" s="1"/>
      <c r="AX51" s="1"/>
      <c r="AY51" s="1"/>
      <c r="AZ51" s="1"/>
      <c r="BA51" s="1"/>
      <c r="BB51" s="1"/>
      <c r="BC51" s="1"/>
      <c r="BD51" s="1"/>
      <c r="BE51" s="1"/>
      <c r="BF51" s="1"/>
      <c r="BG51" s="1"/>
      <c r="BH51" s="1"/>
      <c r="BI51" s="1"/>
      <c r="BJ51" s="1" t="s">
        <v>14</v>
      </c>
      <c r="BK51" s="27">
        <v>44651.6808564815</v>
      </c>
      <c r="BL51" s="1"/>
    </row>
    <row r="52" spans="1:64" x14ac:dyDescent="0.2">
      <c r="A52" s="1">
        <f t="shared" si="0"/>
        <v>2807</v>
      </c>
      <c r="B52" s="20" t="str">
        <f t="shared" si="7"/>
        <v>https://sv_printurl?email=sv_email&amp;AuthID=sv_auth&amp;Redirect=exportView.aspx&amp;X=sv_xdata&amp;Grid=sv_griddata&amp;Print=sv_org_group_grid@-.Statement@-.@-.@-.@-.@-.@-.@-.@-.0@-.&lt;&gt;@-.@-.like@-.like@-.@-.like@-.like@-.@-.like@-.@-.@-.sv_rrid@-.@-.@-.&amp;SO=Y&amp;RVO=Y&amp;PDFID=Luis Lai_2807/DT=Print Statement</v>
      </c>
      <c r="C52" s="4" t="str">
        <f t="shared" si="8"/>
        <v>Statement</v>
      </c>
      <c r="D52" s="4" t="str">
        <f t="shared" si="1"/>
        <v>Luis Lai_2807</v>
      </c>
      <c r="E52" s="20"/>
      <c r="F52" s="15"/>
      <c r="G52" s="4" t="s">
        <v>79</v>
      </c>
      <c r="H52" s="18">
        <f t="shared" si="2"/>
        <v>20714</v>
      </c>
      <c r="I52" s="4">
        <v>2807</v>
      </c>
      <c r="J52" s="6" t="s">
        <v>155</v>
      </c>
      <c r="K52" s="6" t="s">
        <v>45</v>
      </c>
      <c r="L52" s="6" t="s">
        <v>46</v>
      </c>
      <c r="M52" s="6" t="s">
        <v>46</v>
      </c>
      <c r="N52" s="23">
        <v>37334</v>
      </c>
      <c r="O52" s="12">
        <v>28662</v>
      </c>
      <c r="P52" s="4" t="s">
        <v>103</v>
      </c>
      <c r="Q52" s="2" t="s">
        <v>56</v>
      </c>
      <c r="R52" s="7">
        <v>2.5000000000000001E-2</v>
      </c>
      <c r="S52" s="36">
        <f t="shared" si="9"/>
        <v>1216.5500000000002</v>
      </c>
      <c r="T52" s="36">
        <f t="shared" si="3"/>
        <v>29378.549999999996</v>
      </c>
      <c r="U52" s="37">
        <f t="shared" si="12"/>
        <v>0.05</v>
      </c>
      <c r="V52" s="38">
        <f t="shared" si="4"/>
        <v>1433.1000000000001</v>
      </c>
      <c r="W52" s="8">
        <v>1</v>
      </c>
      <c r="X52" s="38">
        <f t="shared" si="5"/>
        <v>1433.1000000000001</v>
      </c>
      <c r="Y52" s="39">
        <f t="shared" si="6"/>
        <v>1146.48</v>
      </c>
      <c r="Z52" s="14"/>
      <c r="AA52" s="30"/>
      <c r="AB52" s="30" t="str">
        <f t="shared" si="11"/>
        <v>;</v>
      </c>
      <c r="AC52" s="30">
        <f>ROW()</f>
        <v>52</v>
      </c>
      <c r="AD52" s="34"/>
      <c r="AE52" s="28"/>
      <c r="AF52" s="28"/>
      <c r="AG52" s="28"/>
      <c r="AH52" s="28"/>
      <c r="AI52" s="28"/>
      <c r="AJ52" s="28"/>
      <c r="AK52" s="28"/>
      <c r="AL52" s="1"/>
      <c r="AM52" s="1"/>
      <c r="AN52" s="1"/>
      <c r="AO52" s="1"/>
      <c r="AP52" s="1"/>
      <c r="AQ52" s="1"/>
      <c r="AR52" s="1"/>
      <c r="AS52" s="1"/>
      <c r="AT52" s="1"/>
      <c r="AU52" s="1"/>
      <c r="AV52" s="1"/>
      <c r="AW52" s="1"/>
      <c r="AX52" s="1"/>
      <c r="AY52" s="1"/>
      <c r="AZ52" s="1"/>
      <c r="BA52" s="1"/>
      <c r="BB52" s="1"/>
      <c r="BC52" s="1"/>
      <c r="BD52" s="1"/>
      <c r="BE52" s="1"/>
      <c r="BF52" s="1"/>
      <c r="BG52" s="1"/>
      <c r="BH52" s="1"/>
      <c r="BI52" s="1"/>
      <c r="BJ52" s="1" t="s">
        <v>14</v>
      </c>
      <c r="BK52" s="27">
        <v>44651.6808564815</v>
      </c>
      <c r="BL52" s="1"/>
    </row>
    <row r="53" spans="1:64" x14ac:dyDescent="0.2">
      <c r="A53" s="1">
        <f t="shared" si="0"/>
        <v>2858</v>
      </c>
      <c r="B53" s="20" t="str">
        <f t="shared" si="7"/>
        <v>https://sv_printurl?email=sv_email&amp;AuthID=sv_auth&amp;Redirect=exportView.aspx&amp;X=sv_xdata&amp;Grid=sv_griddata&amp;Print=sv_org_group_grid@-.Statement@-.@-.@-.@-.@-.@-.@-.@-.0@-.&lt;&gt;@-.@-.like@-.like@-.@-.like@-.like@-.@-.like@-.@-.@-.sv_rrid@-.@-.@-.&amp;SO=Y&amp;RVO=Y&amp;PDFID=Gary Whitehurst_2858/DT=Print Statement</v>
      </c>
      <c r="C53" s="4" t="str">
        <f t="shared" si="8"/>
        <v>Statement</v>
      </c>
      <c r="D53" s="4" t="str">
        <f t="shared" si="1"/>
        <v>Gary Whitehurst_2858</v>
      </c>
      <c r="E53" s="20"/>
      <c r="F53" s="15"/>
      <c r="G53" s="4" t="s">
        <v>53</v>
      </c>
      <c r="H53" s="18">
        <f t="shared" si="2"/>
        <v>11351</v>
      </c>
      <c r="I53" s="4">
        <v>2858</v>
      </c>
      <c r="J53" s="6" t="s">
        <v>156</v>
      </c>
      <c r="K53" s="6" t="s">
        <v>45</v>
      </c>
      <c r="L53" s="6" t="s">
        <v>46</v>
      </c>
      <c r="M53" s="6" t="s">
        <v>46</v>
      </c>
      <c r="N53" s="23">
        <v>32952</v>
      </c>
      <c r="O53" s="12">
        <v>48318</v>
      </c>
      <c r="P53" s="4" t="s">
        <v>144</v>
      </c>
      <c r="Q53" s="2" t="s">
        <v>59</v>
      </c>
      <c r="R53" s="7">
        <v>0.03</v>
      </c>
      <c r="S53" s="36">
        <f t="shared" si="9"/>
        <v>1949.54</v>
      </c>
      <c r="T53" s="36">
        <f t="shared" si="3"/>
        <v>49767.54</v>
      </c>
      <c r="U53" s="37">
        <f t="shared" si="12"/>
        <v>0.05</v>
      </c>
      <c r="V53" s="38">
        <f t="shared" si="4"/>
        <v>2415.9</v>
      </c>
      <c r="W53" s="8">
        <v>1</v>
      </c>
      <c r="X53" s="38">
        <f t="shared" si="5"/>
        <v>2415.9</v>
      </c>
      <c r="Y53" s="39">
        <f t="shared" si="6"/>
        <v>1932.72</v>
      </c>
      <c r="Z53" s="14"/>
      <c r="AA53" s="30"/>
      <c r="AB53" s="30" t="str">
        <f t="shared" si="11"/>
        <v>;</v>
      </c>
      <c r="AC53" s="30">
        <f>ROW()</f>
        <v>53</v>
      </c>
      <c r="AD53" s="34"/>
      <c r="AE53" s="28"/>
      <c r="AF53" s="28"/>
      <c r="AG53" s="28"/>
      <c r="AH53" s="28"/>
      <c r="AI53" s="28"/>
      <c r="AJ53" s="28"/>
      <c r="AK53" s="28"/>
      <c r="AL53" s="1"/>
      <c r="AM53" s="1"/>
      <c r="AN53" s="1"/>
      <c r="AO53" s="1"/>
      <c r="AP53" s="1"/>
      <c r="AQ53" s="1"/>
      <c r="AR53" s="1"/>
      <c r="AS53" s="1"/>
      <c r="AT53" s="1"/>
      <c r="AU53" s="1"/>
      <c r="AV53" s="1"/>
      <c r="AW53" s="1"/>
      <c r="AX53" s="1"/>
      <c r="AY53" s="1"/>
      <c r="AZ53" s="1"/>
      <c r="BA53" s="1"/>
      <c r="BB53" s="1"/>
      <c r="BC53" s="1"/>
      <c r="BD53" s="1"/>
      <c r="BE53" s="1"/>
      <c r="BF53" s="1"/>
      <c r="BG53" s="1"/>
      <c r="BH53" s="1"/>
      <c r="BI53" s="1"/>
      <c r="BJ53" s="1" t="s">
        <v>14</v>
      </c>
      <c r="BK53" s="27">
        <v>44651.6808564815</v>
      </c>
      <c r="BL53" s="1"/>
    </row>
    <row r="54" spans="1:64" x14ac:dyDescent="0.2">
      <c r="A54" s="1">
        <f t="shared" si="0"/>
        <v>2868</v>
      </c>
      <c r="B54" s="20" t="str">
        <f t="shared" si="7"/>
        <v>https://sv_printurl?email=sv_email&amp;AuthID=sv_auth&amp;Redirect=exportView.aspx&amp;X=sv_xdata&amp;Grid=sv_griddata&amp;Print=sv_org_group_grid@-.Statement@-.@-.@-.@-.@-.@-.@-.@-.0@-.&lt;&gt;@-.@-.like@-.like@-.@-.like@-.like@-.@-.like@-.@-.@-.sv_rrid@-.@-.@-.&amp;SO=Y&amp;RVO=Y&amp;PDFID=Joshua Parton_2868/DT=Print Statement</v>
      </c>
      <c r="C54" s="4" t="str">
        <f t="shared" si="8"/>
        <v>Statement</v>
      </c>
      <c r="D54" s="4" t="str">
        <f t="shared" si="1"/>
        <v>Joshua Parton_2868</v>
      </c>
      <c r="E54" s="20"/>
      <c r="F54" s="15"/>
      <c r="G54" s="4" t="s">
        <v>53</v>
      </c>
      <c r="H54" s="18">
        <f t="shared" si="2"/>
        <v>11351</v>
      </c>
      <c r="I54" s="4">
        <v>2868</v>
      </c>
      <c r="J54" s="6" t="s">
        <v>157</v>
      </c>
      <c r="K54" s="6" t="s">
        <v>45</v>
      </c>
      <c r="L54" s="6" t="s">
        <v>46</v>
      </c>
      <c r="M54" s="6" t="s">
        <v>46</v>
      </c>
      <c r="N54" s="23">
        <v>31418</v>
      </c>
      <c r="O54" s="12">
        <v>49067</v>
      </c>
      <c r="P54" s="4" t="s">
        <v>158</v>
      </c>
      <c r="Q54" s="2" t="s">
        <v>56</v>
      </c>
      <c r="R54" s="7">
        <v>0.01</v>
      </c>
      <c r="S54" s="36">
        <f t="shared" si="9"/>
        <v>990.67000000000007</v>
      </c>
      <c r="T54" s="36">
        <f t="shared" si="3"/>
        <v>49557.67</v>
      </c>
      <c r="U54" s="37">
        <f t="shared" si="12"/>
        <v>0.05</v>
      </c>
      <c r="V54" s="38">
        <f t="shared" si="4"/>
        <v>2453.35</v>
      </c>
      <c r="W54" s="8">
        <v>1</v>
      </c>
      <c r="X54" s="38">
        <f t="shared" si="5"/>
        <v>2453.35</v>
      </c>
      <c r="Y54" s="39">
        <f t="shared" si="6"/>
        <v>1962.68</v>
      </c>
      <c r="Z54" s="14"/>
      <c r="AA54" s="30"/>
      <c r="AB54" s="30" t="str">
        <f t="shared" si="11"/>
        <v>;</v>
      </c>
      <c r="AC54" s="30">
        <f>ROW()</f>
        <v>54</v>
      </c>
      <c r="AD54" s="34"/>
      <c r="AE54" s="28"/>
      <c r="AF54" s="28"/>
      <c r="AG54" s="28"/>
      <c r="AH54" s="28"/>
      <c r="AI54" s="28"/>
      <c r="AJ54" s="28"/>
      <c r="AK54" s="28"/>
      <c r="AL54" s="1"/>
      <c r="AM54" s="1"/>
      <c r="AN54" s="1"/>
      <c r="AO54" s="1"/>
      <c r="AP54" s="1"/>
      <c r="AQ54" s="1"/>
      <c r="AR54" s="1"/>
      <c r="AS54" s="1"/>
      <c r="AT54" s="1"/>
      <c r="AU54" s="1"/>
      <c r="AV54" s="1"/>
      <c r="AW54" s="1"/>
      <c r="AX54" s="1"/>
      <c r="AY54" s="1"/>
      <c r="AZ54" s="1"/>
      <c r="BA54" s="1"/>
      <c r="BB54" s="1"/>
      <c r="BC54" s="1"/>
      <c r="BD54" s="1"/>
      <c r="BE54" s="1"/>
      <c r="BF54" s="1"/>
      <c r="BG54" s="1"/>
      <c r="BH54" s="1"/>
      <c r="BI54" s="1"/>
      <c r="BJ54" s="1" t="s">
        <v>14</v>
      </c>
      <c r="BK54" s="27">
        <v>44651.6808564815</v>
      </c>
      <c r="BL54" s="1"/>
    </row>
    <row r="55" spans="1:64" x14ac:dyDescent="0.2">
      <c r="A55" s="1">
        <f t="shared" si="0"/>
        <v>2940</v>
      </c>
      <c r="B55" s="20" t="str">
        <f t="shared" si="7"/>
        <v>https://sv_printurl?email=sv_email&amp;AuthID=sv_auth&amp;Redirect=exportView.aspx&amp;X=sv_xdata&amp;Grid=sv_griddata&amp;Print=sv_org_group_grid@-.Statement@-.@-.@-.@-.@-.@-.@-.@-.0@-.&lt;&gt;@-.@-.like@-.like@-.@-.like@-.like@-.@-.like@-.@-.@-.sv_rrid@-.@-.@-.&amp;SO=Y&amp;RVO=Y&amp;PDFID=Brian Okelley_2940/DT=Print Statement</v>
      </c>
      <c r="C55" s="4" t="str">
        <f t="shared" si="8"/>
        <v>Statement</v>
      </c>
      <c r="D55" s="4" t="str">
        <f t="shared" si="1"/>
        <v>Brian Okelley_2940</v>
      </c>
      <c r="E55" s="20"/>
      <c r="F55" s="15"/>
      <c r="G55" s="4" t="s">
        <v>79</v>
      </c>
      <c r="H55" s="18">
        <f t="shared" si="2"/>
        <v>20714</v>
      </c>
      <c r="I55" s="4">
        <v>2940</v>
      </c>
      <c r="J55" s="6" t="s">
        <v>159</v>
      </c>
      <c r="K55" s="6" t="s">
        <v>45</v>
      </c>
      <c r="L55" s="6" t="s">
        <v>46</v>
      </c>
      <c r="M55" s="6" t="s">
        <v>46</v>
      </c>
      <c r="N55" s="23">
        <v>37341</v>
      </c>
      <c r="O55" s="12">
        <v>25314</v>
      </c>
      <c r="P55" s="4" t="s">
        <v>160</v>
      </c>
      <c r="Q55" s="2" t="s">
        <v>56</v>
      </c>
      <c r="R55" s="7">
        <v>2.5000000000000001E-2</v>
      </c>
      <c r="S55" s="36">
        <f t="shared" si="9"/>
        <v>1132.8499999999999</v>
      </c>
      <c r="T55" s="36">
        <f t="shared" si="3"/>
        <v>25946.85</v>
      </c>
      <c r="U55" s="37">
        <f t="shared" si="12"/>
        <v>0.05</v>
      </c>
      <c r="V55" s="38">
        <f t="shared" si="4"/>
        <v>1265.7</v>
      </c>
      <c r="W55" s="8">
        <v>1</v>
      </c>
      <c r="X55" s="38">
        <f t="shared" si="5"/>
        <v>1265.7</v>
      </c>
      <c r="Y55" s="39">
        <f t="shared" si="6"/>
        <v>1012.5600000000001</v>
      </c>
      <c r="Z55" s="14"/>
      <c r="AA55" s="30"/>
      <c r="AB55" s="30" t="str">
        <f t="shared" si="11"/>
        <v>;</v>
      </c>
      <c r="AC55" s="30">
        <f>ROW()</f>
        <v>55</v>
      </c>
      <c r="AD55" s="34"/>
      <c r="AE55" s="28"/>
      <c r="AF55" s="28"/>
      <c r="AG55" s="28"/>
      <c r="AH55" s="28"/>
      <c r="AI55" s="28"/>
      <c r="AJ55" s="28"/>
      <c r="AK55" s="28"/>
      <c r="AL55" s="1"/>
      <c r="AM55" s="1"/>
      <c r="AN55" s="1"/>
      <c r="AO55" s="1"/>
      <c r="AP55" s="1"/>
      <c r="AQ55" s="1"/>
      <c r="AR55" s="1"/>
      <c r="AS55" s="1"/>
      <c r="AT55" s="1"/>
      <c r="AU55" s="1"/>
      <c r="AV55" s="1"/>
      <c r="AW55" s="1"/>
      <c r="AX55" s="1"/>
      <c r="AY55" s="1"/>
      <c r="AZ55" s="1"/>
      <c r="BA55" s="1"/>
      <c r="BB55" s="1"/>
      <c r="BC55" s="1"/>
      <c r="BD55" s="1"/>
      <c r="BE55" s="1"/>
      <c r="BF55" s="1"/>
      <c r="BG55" s="1"/>
      <c r="BH55" s="1"/>
      <c r="BI55" s="1"/>
      <c r="BJ55" s="1" t="s">
        <v>14</v>
      </c>
      <c r="BK55" s="27">
        <v>44651.6808564815</v>
      </c>
      <c r="BL55" s="1"/>
    </row>
    <row r="56" spans="1:64" x14ac:dyDescent="0.2">
      <c r="A56" s="1">
        <f t="shared" si="0"/>
        <v>2960</v>
      </c>
      <c r="B56" s="20" t="str">
        <f t="shared" si="7"/>
        <v>https://sv_printurl?email=sv_email&amp;AuthID=sv_auth&amp;Redirect=exportView.aspx&amp;X=sv_xdata&amp;Grid=sv_griddata&amp;Print=sv_org_group_grid@-.Statement@-.@-.@-.@-.@-.@-.@-.@-.0@-.&lt;&gt;@-.@-.like@-.like@-.@-.like@-.like@-.@-.like@-.@-.@-.sv_rrid@-.@-.@-.&amp;SO=Y&amp;RVO=Y&amp;PDFID=Chad Mclellan_2960/DT=Print Statement</v>
      </c>
      <c r="C56" s="4" t="str">
        <f t="shared" si="8"/>
        <v>Statement</v>
      </c>
      <c r="D56" s="4" t="str">
        <f t="shared" si="1"/>
        <v>Chad Mclellan_2960</v>
      </c>
      <c r="E56" s="20"/>
      <c r="F56" s="15"/>
      <c r="G56" s="4" t="s">
        <v>79</v>
      </c>
      <c r="H56" s="18">
        <f t="shared" si="2"/>
        <v>20714</v>
      </c>
      <c r="I56" s="4">
        <v>2960</v>
      </c>
      <c r="J56" s="6" t="s">
        <v>161</v>
      </c>
      <c r="K56" s="6" t="s">
        <v>45</v>
      </c>
      <c r="L56" s="6" t="s">
        <v>46</v>
      </c>
      <c r="M56" s="6" t="s">
        <v>46</v>
      </c>
      <c r="N56" s="23">
        <v>37348</v>
      </c>
      <c r="O56" s="12">
        <v>34778</v>
      </c>
      <c r="P56" s="4" t="s">
        <v>84</v>
      </c>
      <c r="Q56" s="2" t="s">
        <v>56</v>
      </c>
      <c r="R56" s="7">
        <v>2.5000000000000001E-2</v>
      </c>
      <c r="S56" s="36">
        <f t="shared" si="9"/>
        <v>1369.45</v>
      </c>
      <c r="T56" s="36">
        <f t="shared" si="3"/>
        <v>35647.449999999997</v>
      </c>
      <c r="U56" s="37">
        <f t="shared" si="12"/>
        <v>0.05</v>
      </c>
      <c r="V56" s="38">
        <f t="shared" si="4"/>
        <v>1738.9</v>
      </c>
      <c r="W56" s="8">
        <v>1</v>
      </c>
      <c r="X56" s="38">
        <f t="shared" si="5"/>
        <v>1738.9</v>
      </c>
      <c r="Y56" s="39">
        <f t="shared" si="6"/>
        <v>1391.1200000000001</v>
      </c>
      <c r="Z56" s="14"/>
      <c r="AA56" s="30"/>
      <c r="AB56" s="30" t="str">
        <f t="shared" si="11"/>
        <v>;</v>
      </c>
      <c r="AC56" s="30">
        <f>ROW()</f>
        <v>56</v>
      </c>
      <c r="AD56" s="34"/>
      <c r="AE56" s="28"/>
      <c r="AF56" s="28"/>
      <c r="AG56" s="28"/>
      <c r="AH56" s="28"/>
      <c r="AI56" s="28"/>
      <c r="AJ56" s="28"/>
      <c r="AK56" s="28"/>
      <c r="AL56" s="1"/>
      <c r="AM56" s="1"/>
      <c r="AN56" s="1"/>
      <c r="AO56" s="1"/>
      <c r="AP56" s="1"/>
      <c r="AQ56" s="1"/>
      <c r="AR56" s="1"/>
      <c r="AS56" s="1"/>
      <c r="AT56" s="1"/>
      <c r="AU56" s="1"/>
      <c r="AV56" s="1"/>
      <c r="AW56" s="1"/>
      <c r="AX56" s="1"/>
      <c r="AY56" s="1"/>
      <c r="AZ56" s="1"/>
      <c r="BA56" s="1"/>
      <c r="BB56" s="1"/>
      <c r="BC56" s="1"/>
      <c r="BD56" s="1"/>
      <c r="BE56" s="1"/>
      <c r="BF56" s="1"/>
      <c r="BG56" s="1"/>
      <c r="BH56" s="1"/>
      <c r="BI56" s="1"/>
      <c r="BJ56" s="1" t="s">
        <v>14</v>
      </c>
      <c r="BK56" s="27">
        <v>44651.6808564815</v>
      </c>
      <c r="BL56" s="1"/>
    </row>
    <row r="57" spans="1:64" x14ac:dyDescent="0.2">
      <c r="A57" s="1">
        <f t="shared" si="0"/>
        <v>2985</v>
      </c>
      <c r="B57" s="20" t="str">
        <f t="shared" si="7"/>
        <v>https://sv_printurl?email=sv_email&amp;AuthID=sv_auth&amp;Redirect=exportView.aspx&amp;X=sv_xdata&amp;Grid=sv_griddata&amp;Print=sv_org_group_grid@-.Statement@-.@-.@-.@-.@-.@-.@-.@-.0@-.&lt;&gt;@-.@-.like@-.like@-.@-.like@-.like@-.@-.like@-.@-.@-.sv_rrid@-.@-.@-.&amp;SO=Y&amp;RVO=Y&amp;PDFID=Suzanne Witt_2985/DT=Print Statement</v>
      </c>
      <c r="C57" s="4" t="str">
        <f t="shared" si="8"/>
        <v>Statement</v>
      </c>
      <c r="D57" s="4" t="str">
        <f t="shared" si="1"/>
        <v>Suzanne Witt_2985</v>
      </c>
      <c r="E57" s="20"/>
      <c r="F57" s="15"/>
      <c r="G57" s="4" t="s">
        <v>82</v>
      </c>
      <c r="H57" s="18">
        <f t="shared" si="2"/>
        <v>29269</v>
      </c>
      <c r="I57" s="4">
        <v>2985</v>
      </c>
      <c r="J57" s="6" t="s">
        <v>162</v>
      </c>
      <c r="K57" s="6" t="s">
        <v>45</v>
      </c>
      <c r="L57" s="6" t="s">
        <v>46</v>
      </c>
      <c r="M57" s="6" t="s">
        <v>46</v>
      </c>
      <c r="N57" s="23">
        <v>37357</v>
      </c>
      <c r="O57" s="12">
        <v>30098</v>
      </c>
      <c r="P57" s="4" t="s">
        <v>163</v>
      </c>
      <c r="Q57" s="2" t="s">
        <v>56</v>
      </c>
      <c r="R57" s="7">
        <v>2.5000000000000001E-2</v>
      </c>
      <c r="S57" s="36">
        <f t="shared" si="9"/>
        <v>1252.45</v>
      </c>
      <c r="T57" s="36">
        <f t="shared" si="3"/>
        <v>30850.449999999997</v>
      </c>
      <c r="U57" s="37">
        <f t="shared" si="12"/>
        <v>0.05</v>
      </c>
      <c r="V57" s="38">
        <f t="shared" si="4"/>
        <v>1504.9</v>
      </c>
      <c r="W57" s="8">
        <v>1</v>
      </c>
      <c r="X57" s="38">
        <f t="shared" si="5"/>
        <v>1504.9</v>
      </c>
      <c r="Y57" s="39">
        <f t="shared" si="6"/>
        <v>1203.92</v>
      </c>
      <c r="Z57" s="14"/>
      <c r="AA57" s="30"/>
      <c r="AB57" s="30" t="str">
        <f t="shared" si="11"/>
        <v>;</v>
      </c>
      <c r="AC57" s="30">
        <f>ROW()</f>
        <v>57</v>
      </c>
      <c r="AD57" s="34"/>
      <c r="AE57" s="28"/>
      <c r="AF57" s="28"/>
      <c r="AG57" s="28"/>
      <c r="AH57" s="28"/>
      <c r="AI57" s="28"/>
      <c r="AJ57" s="28"/>
      <c r="AK57" s="28"/>
      <c r="AL57" s="1"/>
      <c r="AM57" s="1"/>
      <c r="AN57" s="1"/>
      <c r="AO57" s="1"/>
      <c r="AP57" s="1"/>
      <c r="AQ57" s="1"/>
      <c r="AR57" s="1"/>
      <c r="AS57" s="1"/>
      <c r="AT57" s="1"/>
      <c r="AU57" s="1"/>
      <c r="AV57" s="1"/>
      <c r="AW57" s="1"/>
      <c r="AX57" s="1"/>
      <c r="AY57" s="1"/>
      <c r="AZ57" s="1"/>
      <c r="BA57" s="1"/>
      <c r="BB57" s="1"/>
      <c r="BC57" s="1"/>
      <c r="BD57" s="1"/>
      <c r="BE57" s="1"/>
      <c r="BF57" s="1"/>
      <c r="BG57" s="1"/>
      <c r="BH57" s="1"/>
      <c r="BI57" s="1"/>
      <c r="BJ57" s="1" t="s">
        <v>14</v>
      </c>
      <c r="BK57" s="27">
        <v>44651.6808564815</v>
      </c>
      <c r="BL57" s="1"/>
    </row>
    <row r="58" spans="1:64" x14ac:dyDescent="0.2">
      <c r="A58" s="1">
        <f t="shared" si="0"/>
        <v>3055</v>
      </c>
      <c r="B58" s="20" t="str">
        <f t="shared" si="7"/>
        <v>https://sv_printurl?email=sv_email&amp;AuthID=sv_auth&amp;Redirect=exportView.aspx&amp;X=sv_xdata&amp;Grid=sv_griddata&amp;Print=sv_org_group_grid@-.Statement@-.@-.@-.@-.@-.@-.@-.@-.0@-.&lt;&gt;@-.@-.like@-.like@-.@-.like@-.like@-.@-.like@-.@-.@-.sv_rrid@-.@-.@-.&amp;SO=Y&amp;RVO=Y&amp;PDFID=Tara Eddy_3055/DT=Print Statement</v>
      </c>
      <c r="C58" s="4" t="str">
        <f t="shared" si="8"/>
        <v>Statement</v>
      </c>
      <c r="D58" s="4" t="str">
        <f t="shared" si="1"/>
        <v>Tara Eddy_3055</v>
      </c>
      <c r="E58" s="20"/>
      <c r="F58" s="15"/>
      <c r="G58" s="4" t="s">
        <v>82</v>
      </c>
      <c r="H58" s="18">
        <f t="shared" si="2"/>
        <v>29269</v>
      </c>
      <c r="I58" s="4">
        <v>3055</v>
      </c>
      <c r="J58" s="6" t="s">
        <v>164</v>
      </c>
      <c r="K58" s="6" t="s">
        <v>45</v>
      </c>
      <c r="L58" s="6" t="s">
        <v>46</v>
      </c>
      <c r="M58" s="6" t="s">
        <v>46</v>
      </c>
      <c r="N58" s="23">
        <v>37389</v>
      </c>
      <c r="O58" s="12">
        <v>37170</v>
      </c>
      <c r="P58" s="4" t="s">
        <v>165</v>
      </c>
      <c r="Q58" s="2" t="s">
        <v>56</v>
      </c>
      <c r="R58" s="7">
        <v>0.02</v>
      </c>
      <c r="S58" s="36">
        <f t="shared" si="9"/>
        <v>1243.4000000000001</v>
      </c>
      <c r="T58" s="36">
        <f t="shared" si="3"/>
        <v>37913.4</v>
      </c>
      <c r="U58" s="37">
        <f t="shared" si="12"/>
        <v>0.05</v>
      </c>
      <c r="V58" s="38">
        <f t="shared" si="4"/>
        <v>1858.5</v>
      </c>
      <c r="W58" s="8">
        <v>1</v>
      </c>
      <c r="X58" s="38">
        <f t="shared" si="5"/>
        <v>1858.5</v>
      </c>
      <c r="Y58" s="39">
        <f t="shared" si="6"/>
        <v>1486.8</v>
      </c>
      <c r="Z58" s="14"/>
      <c r="AA58" s="30"/>
      <c r="AB58" s="30" t="str">
        <f t="shared" si="11"/>
        <v>;</v>
      </c>
      <c r="AC58" s="30">
        <f>ROW()</f>
        <v>58</v>
      </c>
      <c r="AD58" s="34"/>
      <c r="AE58" s="28"/>
      <c r="AF58" s="28"/>
      <c r="AG58" s="28"/>
      <c r="AH58" s="28"/>
      <c r="AI58" s="28"/>
      <c r="AJ58" s="28"/>
      <c r="AK58" s="28"/>
      <c r="AL58" s="1"/>
      <c r="AM58" s="1"/>
      <c r="AN58" s="1"/>
      <c r="AO58" s="1"/>
      <c r="AP58" s="1"/>
      <c r="AQ58" s="1"/>
      <c r="AR58" s="1"/>
      <c r="AS58" s="1"/>
      <c r="AT58" s="1"/>
      <c r="AU58" s="1"/>
      <c r="AV58" s="1"/>
      <c r="AW58" s="1"/>
      <c r="AX58" s="1"/>
      <c r="AY58" s="1"/>
      <c r="AZ58" s="1"/>
      <c r="BA58" s="1"/>
      <c r="BB58" s="1"/>
      <c r="BC58" s="1"/>
      <c r="BD58" s="1"/>
      <c r="BE58" s="1"/>
      <c r="BF58" s="1"/>
      <c r="BG58" s="1"/>
      <c r="BH58" s="1"/>
      <c r="BI58" s="1"/>
      <c r="BJ58" s="1" t="s">
        <v>14</v>
      </c>
      <c r="BK58" s="27">
        <v>44651.6808564815</v>
      </c>
      <c r="BL58" s="1"/>
    </row>
    <row r="59" spans="1:64" x14ac:dyDescent="0.2">
      <c r="A59" s="1">
        <f t="shared" si="0"/>
        <v>3059</v>
      </c>
      <c r="B59" s="20" t="str">
        <f t="shared" si="7"/>
        <v>https://sv_printurl?email=sv_email&amp;AuthID=sv_auth&amp;Redirect=exportView.aspx&amp;X=sv_xdata&amp;Grid=sv_griddata&amp;Print=sv_org_group_grid@-.Statement@-.@-.@-.@-.@-.@-.@-.@-.0@-.&lt;&gt;@-.@-.like@-.like@-.@-.like@-.like@-.@-.like@-.@-.@-.sv_rrid@-.@-.@-.&amp;SO=Y&amp;RVO=Y&amp;PDFID=Wayne Wilson_3059/DT=Print Statement</v>
      </c>
      <c r="C59" s="4" t="str">
        <f t="shared" si="8"/>
        <v>Statement</v>
      </c>
      <c r="D59" s="4" t="str">
        <f t="shared" si="1"/>
        <v>Wayne Wilson_3059</v>
      </c>
      <c r="E59" s="20"/>
      <c r="F59" s="15"/>
      <c r="G59" s="4" t="s">
        <v>82</v>
      </c>
      <c r="H59" s="18">
        <f t="shared" si="2"/>
        <v>29269</v>
      </c>
      <c r="I59" s="4">
        <v>3059</v>
      </c>
      <c r="J59" s="6" t="s">
        <v>166</v>
      </c>
      <c r="K59" s="6" t="s">
        <v>45</v>
      </c>
      <c r="L59" s="6" t="s">
        <v>46</v>
      </c>
      <c r="M59" s="6" t="s">
        <v>46</v>
      </c>
      <c r="N59" s="23">
        <v>37389</v>
      </c>
      <c r="O59" s="12">
        <v>32136</v>
      </c>
      <c r="P59" s="4" t="s">
        <v>167</v>
      </c>
      <c r="Q59" s="2" t="s">
        <v>56</v>
      </c>
      <c r="R59" s="7">
        <v>2.5000000000000001E-2</v>
      </c>
      <c r="S59" s="36">
        <f t="shared" si="9"/>
        <v>1303.4000000000001</v>
      </c>
      <c r="T59" s="36">
        <f t="shared" si="3"/>
        <v>32939.399999999994</v>
      </c>
      <c r="U59" s="37">
        <f t="shared" si="12"/>
        <v>0.05</v>
      </c>
      <c r="V59" s="38">
        <f t="shared" si="4"/>
        <v>1606.8000000000002</v>
      </c>
      <c r="W59" s="8">
        <v>1</v>
      </c>
      <c r="X59" s="38">
        <f t="shared" si="5"/>
        <v>1606.8000000000002</v>
      </c>
      <c r="Y59" s="39">
        <f t="shared" si="6"/>
        <v>1285.44</v>
      </c>
      <c r="Z59" s="14"/>
      <c r="AA59" s="30"/>
      <c r="AB59" s="30" t="str">
        <f t="shared" si="11"/>
        <v>;</v>
      </c>
      <c r="AC59" s="30">
        <f>ROW()</f>
        <v>59</v>
      </c>
      <c r="AD59" s="34"/>
      <c r="AE59" s="28"/>
      <c r="AF59" s="28"/>
      <c r="AG59" s="28"/>
      <c r="AH59" s="28"/>
      <c r="AI59" s="28"/>
      <c r="AJ59" s="28"/>
      <c r="AK59" s="28"/>
      <c r="AL59" s="1"/>
      <c r="AM59" s="1"/>
      <c r="AN59" s="1"/>
      <c r="AO59" s="1"/>
      <c r="AP59" s="1"/>
      <c r="AQ59" s="1"/>
      <c r="AR59" s="1"/>
      <c r="AS59" s="1"/>
      <c r="AT59" s="1"/>
      <c r="AU59" s="1"/>
      <c r="AV59" s="1"/>
      <c r="AW59" s="1"/>
      <c r="AX59" s="1"/>
      <c r="AY59" s="1"/>
      <c r="AZ59" s="1"/>
      <c r="BA59" s="1"/>
      <c r="BB59" s="1"/>
      <c r="BC59" s="1"/>
      <c r="BD59" s="1"/>
      <c r="BE59" s="1"/>
      <c r="BF59" s="1"/>
      <c r="BG59" s="1"/>
      <c r="BH59" s="1"/>
      <c r="BI59" s="1"/>
      <c r="BJ59" s="1" t="s">
        <v>14</v>
      </c>
      <c r="BK59" s="27">
        <v>44651.6808564815</v>
      </c>
      <c r="BL59" s="1"/>
    </row>
    <row r="60" spans="1:64" x14ac:dyDescent="0.2">
      <c r="A60" s="1">
        <f t="shared" si="0"/>
        <v>3255</v>
      </c>
      <c r="B60" s="20" t="str">
        <f t="shared" si="7"/>
        <v>https://sv_printurl?email=sv_email&amp;AuthID=sv_auth&amp;Redirect=exportView.aspx&amp;X=sv_xdata&amp;Grid=sv_griddata&amp;Print=sv_org_group_grid@-.Statement@-.@-.@-.@-.@-.@-.@-.@-.0@-.&lt;&gt;@-.@-.like@-.like@-.@-.like@-.like@-.@-.like@-.@-.@-.sv_rrid@-.@-.@-.&amp;SO=Y&amp;RVO=Y&amp;PDFID=Joann Worsham_3255/DT=Print Statement</v>
      </c>
      <c r="C60" s="4" t="str">
        <f t="shared" si="8"/>
        <v>Statement</v>
      </c>
      <c r="D60" s="4" t="str">
        <f t="shared" si="1"/>
        <v>Joann Worsham_3255</v>
      </c>
      <c r="E60" s="20"/>
      <c r="F60" s="15"/>
      <c r="G60" s="4" t="s">
        <v>104</v>
      </c>
      <c r="H60" s="18">
        <f t="shared" si="2"/>
        <v>11498</v>
      </c>
      <c r="I60" s="4">
        <v>3255</v>
      </c>
      <c r="J60" s="6" t="s">
        <v>168</v>
      </c>
      <c r="K60" s="6" t="s">
        <v>45</v>
      </c>
      <c r="L60" s="6" t="s">
        <v>46</v>
      </c>
      <c r="M60" s="6" t="s">
        <v>46</v>
      </c>
      <c r="N60" s="23">
        <v>36731</v>
      </c>
      <c r="O60" s="12">
        <v>37336</v>
      </c>
      <c r="P60" s="4" t="s">
        <v>84</v>
      </c>
      <c r="Q60" s="2" t="s">
        <v>56</v>
      </c>
      <c r="R60" s="7">
        <v>2.5000000000000001E-2</v>
      </c>
      <c r="S60" s="36">
        <f t="shared" si="9"/>
        <v>1433.4</v>
      </c>
      <c r="T60" s="36">
        <f t="shared" si="3"/>
        <v>38269.399999999994</v>
      </c>
      <c r="U60" s="37">
        <f t="shared" si="12"/>
        <v>0.05</v>
      </c>
      <c r="V60" s="38">
        <f t="shared" si="4"/>
        <v>1866.8000000000002</v>
      </c>
      <c r="W60" s="8">
        <v>1</v>
      </c>
      <c r="X60" s="38">
        <f t="shared" si="5"/>
        <v>1866.8000000000002</v>
      </c>
      <c r="Y60" s="39">
        <f t="shared" si="6"/>
        <v>1493.44</v>
      </c>
      <c r="Z60" s="14"/>
      <c r="AA60" s="30"/>
      <c r="AB60" s="30" t="str">
        <f t="shared" si="11"/>
        <v>;</v>
      </c>
      <c r="AC60" s="30">
        <f>ROW()</f>
        <v>60</v>
      </c>
      <c r="AD60" s="34"/>
      <c r="AE60" s="28"/>
      <c r="AF60" s="28"/>
      <c r="AG60" s="28"/>
      <c r="AH60" s="28"/>
      <c r="AI60" s="28"/>
      <c r="AJ60" s="28"/>
      <c r="AK60" s="28"/>
      <c r="AL60" s="1"/>
      <c r="AM60" s="1"/>
      <c r="AN60" s="1"/>
      <c r="AO60" s="1"/>
      <c r="AP60" s="1"/>
      <c r="AQ60" s="1"/>
      <c r="AR60" s="1"/>
      <c r="AS60" s="1"/>
      <c r="AT60" s="1"/>
      <c r="AU60" s="1"/>
      <c r="AV60" s="1"/>
      <c r="AW60" s="1"/>
      <c r="AX60" s="1"/>
      <c r="AY60" s="1"/>
      <c r="AZ60" s="1"/>
      <c r="BA60" s="1"/>
      <c r="BB60" s="1"/>
      <c r="BC60" s="1"/>
      <c r="BD60" s="1"/>
      <c r="BE60" s="1"/>
      <c r="BF60" s="1"/>
      <c r="BG60" s="1"/>
      <c r="BH60" s="1"/>
      <c r="BI60" s="1"/>
      <c r="BJ60" s="1" t="s">
        <v>14</v>
      </c>
      <c r="BK60" s="27">
        <v>44651.6808564815</v>
      </c>
      <c r="BL60" s="1"/>
    </row>
    <row r="61" spans="1:64" x14ac:dyDescent="0.2">
      <c r="A61" s="1">
        <f t="shared" si="0"/>
        <v>3265</v>
      </c>
      <c r="B61" s="20" t="str">
        <f t="shared" si="7"/>
        <v>https://sv_printurl?email=sv_email&amp;AuthID=sv_auth&amp;Redirect=exportView.aspx&amp;X=sv_xdata&amp;Grid=sv_griddata&amp;Print=sv_org_group_grid@-.Statement@-.@-.@-.@-.@-.@-.@-.@-.0@-.&lt;&gt;@-.@-.like@-.like@-.@-.like@-.like@-.@-.like@-.@-.@-.sv_rrid@-.@-.@-.&amp;SO=Y&amp;RVO=Y&amp;PDFID=Clarence Maya_3265/DT=Print Statement</v>
      </c>
      <c r="C61" s="4" t="str">
        <f t="shared" si="8"/>
        <v>Statement</v>
      </c>
      <c r="D61" s="4" t="str">
        <f t="shared" si="1"/>
        <v>Clarence Maya_3265</v>
      </c>
      <c r="E61" s="20"/>
      <c r="F61" s="15"/>
      <c r="G61" s="4" t="s">
        <v>104</v>
      </c>
      <c r="H61" s="18">
        <f t="shared" si="2"/>
        <v>11498</v>
      </c>
      <c r="I61" s="4">
        <v>3265</v>
      </c>
      <c r="J61" s="6" t="s">
        <v>169</v>
      </c>
      <c r="K61" s="6" t="s">
        <v>45</v>
      </c>
      <c r="L61" s="6" t="s">
        <v>46</v>
      </c>
      <c r="M61" s="6" t="s">
        <v>46</v>
      </c>
      <c r="N61" s="23">
        <v>36754</v>
      </c>
      <c r="O61" s="12">
        <v>34424</v>
      </c>
      <c r="P61" s="4" t="s">
        <v>170</v>
      </c>
      <c r="Q61" s="2" t="s">
        <v>56</v>
      </c>
      <c r="R61" s="7">
        <v>2.1999999999999999E-2</v>
      </c>
      <c r="S61" s="36">
        <f t="shared" si="9"/>
        <v>1257.328</v>
      </c>
      <c r="T61" s="36">
        <f t="shared" si="3"/>
        <v>35181.328000000001</v>
      </c>
      <c r="U61" s="37">
        <f t="shared" si="12"/>
        <v>0.05</v>
      </c>
      <c r="V61" s="38">
        <f t="shared" si="4"/>
        <v>1721.2</v>
      </c>
      <c r="W61" s="8">
        <v>1</v>
      </c>
      <c r="X61" s="38">
        <f t="shared" si="5"/>
        <v>1721.2</v>
      </c>
      <c r="Y61" s="39">
        <f t="shared" si="6"/>
        <v>1376.96</v>
      </c>
      <c r="Z61" s="14"/>
      <c r="AA61" s="30"/>
      <c r="AB61" s="30" t="str">
        <f t="shared" si="11"/>
        <v>;</v>
      </c>
      <c r="AC61" s="30">
        <f>ROW()</f>
        <v>61</v>
      </c>
      <c r="AD61" s="34"/>
      <c r="AE61" s="28"/>
      <c r="AF61" s="28"/>
      <c r="AG61" s="28"/>
      <c r="AH61" s="28"/>
      <c r="AI61" s="28"/>
      <c r="AJ61" s="28"/>
      <c r="AK61" s="28"/>
      <c r="AL61" s="1"/>
      <c r="AM61" s="1"/>
      <c r="AN61" s="1"/>
      <c r="AO61" s="1"/>
      <c r="AP61" s="1"/>
      <c r="AQ61" s="1"/>
      <c r="AR61" s="1"/>
      <c r="AS61" s="1"/>
      <c r="AT61" s="1"/>
      <c r="AU61" s="1"/>
      <c r="AV61" s="1"/>
      <c r="AW61" s="1"/>
      <c r="AX61" s="1"/>
      <c r="AY61" s="1"/>
      <c r="AZ61" s="1"/>
      <c r="BA61" s="1"/>
      <c r="BB61" s="1"/>
      <c r="BC61" s="1"/>
      <c r="BD61" s="1"/>
      <c r="BE61" s="1"/>
      <c r="BF61" s="1"/>
      <c r="BG61" s="1"/>
      <c r="BH61" s="1"/>
      <c r="BI61" s="1"/>
      <c r="BJ61" s="1" t="s">
        <v>14</v>
      </c>
      <c r="BK61" s="27">
        <v>44651.6808564815</v>
      </c>
      <c r="BL61" s="1"/>
    </row>
    <row r="62" spans="1:64" x14ac:dyDescent="0.2">
      <c r="A62" s="1">
        <f t="shared" si="0"/>
        <v>3272</v>
      </c>
      <c r="B62" s="20" t="str">
        <f t="shared" si="7"/>
        <v>https://sv_printurl?email=sv_email&amp;AuthID=sv_auth&amp;Redirect=exportView.aspx&amp;X=sv_xdata&amp;Grid=sv_griddata&amp;Print=sv_org_group_grid@-.Statement@-.@-.@-.@-.@-.@-.@-.@-.0@-.&lt;&gt;@-.@-.like@-.like@-.@-.like@-.like@-.@-.like@-.@-.@-.sv_rrid@-.@-.@-.&amp;SO=Y&amp;RVO=Y&amp;PDFID=Molly Aucoin_3272/DT=Print Statement</v>
      </c>
      <c r="C62" s="4" t="str">
        <f t="shared" si="8"/>
        <v>Statement</v>
      </c>
      <c r="D62" s="4" t="str">
        <f t="shared" si="1"/>
        <v>Molly Aucoin_3272</v>
      </c>
      <c r="E62" s="20"/>
      <c r="F62" s="15"/>
      <c r="G62" s="4" t="s">
        <v>53</v>
      </c>
      <c r="H62" s="18">
        <f t="shared" si="2"/>
        <v>11351</v>
      </c>
      <c r="I62" s="4">
        <v>3272</v>
      </c>
      <c r="J62" s="6" t="s">
        <v>171</v>
      </c>
      <c r="K62" s="6" t="s">
        <v>45</v>
      </c>
      <c r="L62" s="6" t="s">
        <v>46</v>
      </c>
      <c r="M62" s="6" t="s">
        <v>46</v>
      </c>
      <c r="N62" s="23">
        <v>36282</v>
      </c>
      <c r="O62" s="12">
        <v>38459</v>
      </c>
      <c r="P62" s="4" t="s">
        <v>172</v>
      </c>
      <c r="Q62" s="2" t="s">
        <v>56</v>
      </c>
      <c r="R62" s="7">
        <v>2.5000000000000001E-2</v>
      </c>
      <c r="S62" s="36">
        <f t="shared" si="9"/>
        <v>1461.4749999999999</v>
      </c>
      <c r="T62" s="36">
        <f t="shared" si="3"/>
        <v>39420.474999999999</v>
      </c>
      <c r="U62" s="37">
        <f t="shared" si="12"/>
        <v>0.05</v>
      </c>
      <c r="V62" s="38">
        <f t="shared" si="4"/>
        <v>1922.95</v>
      </c>
      <c r="W62" s="8">
        <v>1</v>
      </c>
      <c r="X62" s="38">
        <f t="shared" si="5"/>
        <v>1922.95</v>
      </c>
      <c r="Y62" s="39">
        <f t="shared" si="6"/>
        <v>1538.3600000000001</v>
      </c>
      <c r="Z62" s="14"/>
      <c r="AA62" s="30"/>
      <c r="AB62" s="30" t="str">
        <f t="shared" si="11"/>
        <v>;</v>
      </c>
      <c r="AC62" s="30">
        <f>ROW()</f>
        <v>62</v>
      </c>
      <c r="AD62" s="34"/>
      <c r="AE62" s="28"/>
      <c r="AF62" s="28"/>
      <c r="AG62" s="28"/>
      <c r="AH62" s="28"/>
      <c r="AI62" s="28"/>
      <c r="AJ62" s="28"/>
      <c r="AK62" s="28"/>
      <c r="AL62" s="1"/>
      <c r="AM62" s="1"/>
      <c r="AN62" s="1"/>
      <c r="AO62" s="1"/>
      <c r="AP62" s="1"/>
      <c r="AQ62" s="1"/>
      <c r="AR62" s="1"/>
      <c r="AS62" s="1"/>
      <c r="AT62" s="1"/>
      <c r="AU62" s="1"/>
      <c r="AV62" s="1"/>
      <c r="AW62" s="1"/>
      <c r="AX62" s="1"/>
      <c r="AY62" s="1"/>
      <c r="AZ62" s="1"/>
      <c r="BA62" s="1"/>
      <c r="BB62" s="1"/>
      <c r="BC62" s="1"/>
      <c r="BD62" s="1"/>
      <c r="BE62" s="1"/>
      <c r="BF62" s="1"/>
      <c r="BG62" s="1"/>
      <c r="BH62" s="1"/>
      <c r="BI62" s="1"/>
      <c r="BJ62" s="1" t="s">
        <v>14</v>
      </c>
      <c r="BK62" s="27">
        <v>44651.6808564815</v>
      </c>
      <c r="BL62" s="1"/>
    </row>
    <row r="63" spans="1:64" x14ac:dyDescent="0.2">
      <c r="A63" s="1">
        <f t="shared" si="0"/>
        <v>3282</v>
      </c>
      <c r="B63" s="20" t="str">
        <f t="shared" si="7"/>
        <v>https://sv_printurl?email=sv_email&amp;AuthID=sv_auth&amp;Redirect=exportView.aspx&amp;X=sv_xdata&amp;Grid=sv_griddata&amp;Print=sv_org_group_grid@-.Statement@-.@-.@-.@-.@-.@-.@-.@-.0@-.&lt;&gt;@-.@-.like@-.like@-.@-.like@-.like@-.@-.like@-.@-.@-.sv_rrid@-.@-.@-.&amp;SO=Y&amp;RVO=Y&amp;PDFID=Patsy Bey_3282/DT=Print Statement</v>
      </c>
      <c r="C63" s="4" t="str">
        <f t="shared" si="8"/>
        <v>Statement</v>
      </c>
      <c r="D63" s="4" t="str">
        <f t="shared" si="1"/>
        <v>Patsy Bey_3282</v>
      </c>
      <c r="E63" s="20"/>
      <c r="F63" s="15"/>
      <c r="G63" s="4" t="s">
        <v>104</v>
      </c>
      <c r="H63" s="18">
        <f t="shared" si="2"/>
        <v>11498</v>
      </c>
      <c r="I63" s="4">
        <v>3282</v>
      </c>
      <c r="J63" s="6" t="s">
        <v>173</v>
      </c>
      <c r="K63" s="6" t="s">
        <v>45</v>
      </c>
      <c r="L63" s="6" t="s">
        <v>46</v>
      </c>
      <c r="M63" s="6" t="s">
        <v>46</v>
      </c>
      <c r="N63" s="23">
        <v>37011</v>
      </c>
      <c r="O63" s="12">
        <v>38168</v>
      </c>
      <c r="P63" s="4" t="s">
        <v>174</v>
      </c>
      <c r="Q63" s="2" t="s">
        <v>59</v>
      </c>
      <c r="R63" s="7">
        <v>3.5000000000000003E-2</v>
      </c>
      <c r="S63" s="36">
        <f t="shared" si="9"/>
        <v>1835.88</v>
      </c>
      <c r="T63" s="36">
        <f t="shared" si="3"/>
        <v>39503.879999999997</v>
      </c>
      <c r="U63" s="37">
        <f t="shared" si="12"/>
        <v>0.05</v>
      </c>
      <c r="V63" s="38">
        <f t="shared" si="4"/>
        <v>1908.4</v>
      </c>
      <c r="W63" s="8">
        <v>1</v>
      </c>
      <c r="X63" s="38">
        <f t="shared" si="5"/>
        <v>1908.4</v>
      </c>
      <c r="Y63" s="39">
        <f t="shared" si="6"/>
        <v>1526.72</v>
      </c>
      <c r="Z63" s="14"/>
      <c r="AA63" s="30"/>
      <c r="AB63" s="30" t="str">
        <f t="shared" si="11"/>
        <v>;</v>
      </c>
      <c r="AC63" s="30">
        <f>ROW()</f>
        <v>63</v>
      </c>
      <c r="AD63" s="34"/>
      <c r="AE63" s="28"/>
      <c r="AF63" s="28"/>
      <c r="AG63" s="28"/>
      <c r="AH63" s="28"/>
      <c r="AI63" s="28"/>
      <c r="AJ63" s="28"/>
      <c r="AK63" s="28"/>
      <c r="AL63" s="1"/>
      <c r="AM63" s="1"/>
      <c r="AN63" s="1"/>
      <c r="AO63" s="1"/>
      <c r="AP63" s="1"/>
      <c r="AQ63" s="1"/>
      <c r="AR63" s="1"/>
      <c r="AS63" s="1"/>
      <c r="AT63" s="1"/>
      <c r="AU63" s="1"/>
      <c r="AV63" s="1"/>
      <c r="AW63" s="1"/>
      <c r="AX63" s="1"/>
      <c r="AY63" s="1"/>
      <c r="AZ63" s="1"/>
      <c r="BA63" s="1"/>
      <c r="BB63" s="1"/>
      <c r="BC63" s="1"/>
      <c r="BD63" s="1"/>
      <c r="BE63" s="1"/>
      <c r="BF63" s="1"/>
      <c r="BG63" s="1"/>
      <c r="BH63" s="1"/>
      <c r="BI63" s="1"/>
      <c r="BJ63" s="1" t="s">
        <v>14</v>
      </c>
      <c r="BK63" s="27">
        <v>44651.6808564815</v>
      </c>
      <c r="BL63" s="1"/>
    </row>
    <row r="64" spans="1:64" x14ac:dyDescent="0.2">
      <c r="A64" s="1">
        <f t="shared" si="0"/>
        <v>3284</v>
      </c>
      <c r="B64" s="20" t="str">
        <f t="shared" si="7"/>
        <v>https://sv_printurl?email=sv_email&amp;AuthID=sv_auth&amp;Redirect=exportView.aspx&amp;X=sv_xdata&amp;Grid=sv_griddata&amp;Print=sv_org_group_grid@-.Statement@-.@-.@-.@-.@-.@-.@-.@-.0@-.&lt;&gt;@-.@-.like@-.like@-.@-.like@-.like@-.@-.like@-.@-.@-.sv_rrid@-.@-.@-.&amp;SO=Y&amp;RVO=Y&amp;PDFID=Eric Barros_3284/DT=Print Statement</v>
      </c>
      <c r="C64" s="4" t="str">
        <f t="shared" si="8"/>
        <v>Statement</v>
      </c>
      <c r="D64" s="4" t="str">
        <f t="shared" si="1"/>
        <v>Eric Barros_3284</v>
      </c>
      <c r="E64" s="20"/>
      <c r="F64" s="15"/>
      <c r="G64" s="4" t="s">
        <v>79</v>
      </c>
      <c r="H64" s="18">
        <f t="shared" si="2"/>
        <v>20714</v>
      </c>
      <c r="I64" s="4">
        <v>3284</v>
      </c>
      <c r="J64" s="6" t="s">
        <v>175</v>
      </c>
      <c r="K64" s="6" t="s">
        <v>45</v>
      </c>
      <c r="L64" s="6" t="s">
        <v>46</v>
      </c>
      <c r="M64" s="6" t="s">
        <v>46</v>
      </c>
      <c r="N64" s="23">
        <v>37291</v>
      </c>
      <c r="O64" s="12">
        <v>33072</v>
      </c>
      <c r="P64" s="4" t="s">
        <v>176</v>
      </c>
      <c r="Q64" s="2" t="s">
        <v>56</v>
      </c>
      <c r="R64" s="7">
        <v>2.5000000000000001E-2</v>
      </c>
      <c r="S64" s="36">
        <f t="shared" si="9"/>
        <v>1326.8000000000002</v>
      </c>
      <c r="T64" s="36">
        <f t="shared" si="3"/>
        <v>33898.799999999996</v>
      </c>
      <c r="U64" s="37">
        <f t="shared" si="12"/>
        <v>0.05</v>
      </c>
      <c r="V64" s="38">
        <f t="shared" si="4"/>
        <v>1653.6000000000001</v>
      </c>
      <c r="W64" s="8">
        <v>1</v>
      </c>
      <c r="X64" s="38">
        <f t="shared" si="5"/>
        <v>1653.6000000000001</v>
      </c>
      <c r="Y64" s="39">
        <f t="shared" si="6"/>
        <v>1322.88</v>
      </c>
      <c r="Z64" s="14"/>
      <c r="AA64" s="30"/>
      <c r="AB64" s="30" t="str">
        <f t="shared" si="11"/>
        <v>;</v>
      </c>
      <c r="AC64" s="30">
        <f>ROW()</f>
        <v>64</v>
      </c>
      <c r="AD64" s="34"/>
      <c r="AE64" s="28"/>
      <c r="AF64" s="28"/>
      <c r="AG64" s="28"/>
      <c r="AH64" s="28"/>
      <c r="AI64" s="28"/>
      <c r="AJ64" s="28"/>
      <c r="AK64" s="28"/>
      <c r="AL64" s="1"/>
      <c r="AM64" s="1"/>
      <c r="AN64" s="1"/>
      <c r="AO64" s="1"/>
      <c r="AP64" s="1"/>
      <c r="AQ64" s="1"/>
      <c r="AR64" s="1"/>
      <c r="AS64" s="1"/>
      <c r="AT64" s="1"/>
      <c r="AU64" s="1"/>
      <c r="AV64" s="1"/>
      <c r="AW64" s="1"/>
      <c r="AX64" s="1"/>
      <c r="AY64" s="1"/>
      <c r="AZ64" s="1"/>
      <c r="BA64" s="1"/>
      <c r="BB64" s="1"/>
      <c r="BC64" s="1"/>
      <c r="BD64" s="1"/>
      <c r="BE64" s="1"/>
      <c r="BF64" s="1"/>
      <c r="BG64" s="1"/>
      <c r="BH64" s="1"/>
      <c r="BI64" s="1"/>
      <c r="BJ64" s="1" t="s">
        <v>14</v>
      </c>
      <c r="BK64" s="27">
        <v>44651.6808564815</v>
      </c>
      <c r="BL64" s="1"/>
    </row>
    <row r="65" spans="1:64" x14ac:dyDescent="0.2">
      <c r="A65" s="1">
        <f t="shared" si="0"/>
        <v>3300</v>
      </c>
      <c r="B65" s="20" t="str">
        <f t="shared" si="7"/>
        <v>https://sv_printurl?email=sv_email&amp;AuthID=sv_auth&amp;Redirect=exportView.aspx&amp;X=sv_xdata&amp;Grid=sv_griddata&amp;Print=sv_org_group_grid@-.Statement@-.@-.@-.@-.@-.@-.@-.@-.0@-.&lt;&gt;@-.@-.like@-.like@-.@-.like@-.like@-.@-.like@-.@-.@-.sv_rrid@-.@-.@-.&amp;SO=Y&amp;RVO=Y&amp;PDFID=Paul Raley_3300/DT=Print Statement</v>
      </c>
      <c r="C65" s="4" t="str">
        <f t="shared" si="8"/>
        <v>Statement</v>
      </c>
      <c r="D65" s="4" t="str">
        <f t="shared" si="1"/>
        <v>Paul Raley_3300</v>
      </c>
      <c r="E65" s="20"/>
      <c r="F65" s="15"/>
      <c r="G65" s="4" t="s">
        <v>104</v>
      </c>
      <c r="H65" s="18">
        <f t="shared" si="2"/>
        <v>11498</v>
      </c>
      <c r="I65" s="4">
        <v>3300</v>
      </c>
      <c r="J65" s="6" t="s">
        <v>177</v>
      </c>
      <c r="K65" s="6" t="s">
        <v>45</v>
      </c>
      <c r="L65" s="6" t="s">
        <v>46</v>
      </c>
      <c r="M65" s="6" t="s">
        <v>46</v>
      </c>
      <c r="N65" s="23">
        <v>37287</v>
      </c>
      <c r="O65" s="12">
        <v>32781</v>
      </c>
      <c r="P65" s="4" t="s">
        <v>178</v>
      </c>
      <c r="Q65" s="2" t="s">
        <v>56</v>
      </c>
      <c r="R65" s="7">
        <v>2.5000000000000001E-2</v>
      </c>
      <c r="S65" s="36">
        <f t="shared" si="9"/>
        <v>1319.5250000000001</v>
      </c>
      <c r="T65" s="36">
        <f t="shared" si="3"/>
        <v>33600.524999999994</v>
      </c>
      <c r="U65" s="37">
        <f t="shared" si="12"/>
        <v>0.05</v>
      </c>
      <c r="V65" s="38">
        <f t="shared" si="4"/>
        <v>1639.0500000000002</v>
      </c>
      <c r="W65" s="8">
        <v>1</v>
      </c>
      <c r="X65" s="38">
        <f t="shared" si="5"/>
        <v>1639.0500000000002</v>
      </c>
      <c r="Y65" s="39">
        <f t="shared" si="6"/>
        <v>1311.24</v>
      </c>
      <c r="Z65" s="14"/>
      <c r="AA65" s="30"/>
      <c r="AB65" s="30" t="str">
        <f t="shared" si="11"/>
        <v>;</v>
      </c>
      <c r="AC65" s="30">
        <f>ROW()</f>
        <v>65</v>
      </c>
      <c r="AD65" s="34"/>
      <c r="AE65" s="28"/>
      <c r="AF65" s="28"/>
      <c r="AG65" s="28"/>
      <c r="AH65" s="28"/>
      <c r="AI65" s="28"/>
      <c r="AJ65" s="28"/>
      <c r="AK65" s="28"/>
      <c r="AL65" s="1"/>
      <c r="AM65" s="1"/>
      <c r="AN65" s="1"/>
      <c r="AO65" s="1"/>
      <c r="AP65" s="1"/>
      <c r="AQ65" s="1"/>
      <c r="AR65" s="1"/>
      <c r="AS65" s="1"/>
      <c r="AT65" s="1"/>
      <c r="AU65" s="1"/>
      <c r="AV65" s="1"/>
      <c r="AW65" s="1"/>
      <c r="AX65" s="1"/>
      <c r="AY65" s="1"/>
      <c r="AZ65" s="1"/>
      <c r="BA65" s="1"/>
      <c r="BB65" s="1"/>
      <c r="BC65" s="1"/>
      <c r="BD65" s="1"/>
      <c r="BE65" s="1"/>
      <c r="BF65" s="1"/>
      <c r="BG65" s="1"/>
      <c r="BH65" s="1"/>
      <c r="BI65" s="1"/>
      <c r="BJ65" s="1" t="s">
        <v>14</v>
      </c>
      <c r="BK65" s="27">
        <v>44651.6808564815</v>
      </c>
      <c r="BL65" s="1"/>
    </row>
    <row r="66" spans="1:64" x14ac:dyDescent="0.2">
      <c r="A66" s="1">
        <f t="shared" si="0"/>
        <v>3343</v>
      </c>
      <c r="B66" s="20" t="str">
        <f t="shared" si="7"/>
        <v>https://sv_printurl?email=sv_email&amp;AuthID=sv_auth&amp;Redirect=exportView.aspx&amp;X=sv_xdata&amp;Grid=sv_griddata&amp;Print=sv_org_group_grid@-.Statement@-.@-.@-.@-.@-.@-.@-.@-.0@-.&lt;&gt;@-.@-.like@-.like@-.@-.like@-.like@-.@-.like@-.@-.@-.sv_rrid@-.@-.@-.&amp;SO=Y&amp;RVO=Y&amp;PDFID=Leonard Lennox_3343/DT=Print Statement</v>
      </c>
      <c r="C66" s="4" t="str">
        <f t="shared" si="8"/>
        <v>Statement</v>
      </c>
      <c r="D66" s="4" t="str">
        <f t="shared" si="1"/>
        <v>Leonard Lennox_3343</v>
      </c>
      <c r="E66" s="20"/>
      <c r="F66" s="15"/>
      <c r="G66" s="4" t="s">
        <v>104</v>
      </c>
      <c r="H66" s="18">
        <f t="shared" si="2"/>
        <v>11498</v>
      </c>
      <c r="I66" s="4">
        <v>3343</v>
      </c>
      <c r="J66" s="6" t="s">
        <v>179</v>
      </c>
      <c r="K66" s="6" t="s">
        <v>45</v>
      </c>
      <c r="L66" s="6" t="s">
        <v>46</v>
      </c>
      <c r="M66" s="6" t="s">
        <v>46</v>
      </c>
      <c r="N66" s="23">
        <v>37258</v>
      </c>
      <c r="O66" s="12">
        <v>32531</v>
      </c>
      <c r="P66" s="4" t="s">
        <v>180</v>
      </c>
      <c r="Q66" s="2" t="s">
        <v>56</v>
      </c>
      <c r="R66" s="7">
        <v>2.5000000000000001E-2</v>
      </c>
      <c r="S66" s="36">
        <f t="shared" si="9"/>
        <v>1313.2750000000001</v>
      </c>
      <c r="T66" s="36">
        <f t="shared" si="3"/>
        <v>33344.274999999994</v>
      </c>
      <c r="U66" s="37">
        <f t="shared" si="12"/>
        <v>0.05</v>
      </c>
      <c r="V66" s="38">
        <f t="shared" si="4"/>
        <v>1626.5500000000002</v>
      </c>
      <c r="W66" s="8">
        <v>1</v>
      </c>
      <c r="X66" s="38">
        <f t="shared" si="5"/>
        <v>1626.5500000000002</v>
      </c>
      <c r="Y66" s="39">
        <f t="shared" si="6"/>
        <v>1301.24</v>
      </c>
      <c r="Z66" s="14"/>
      <c r="AA66" s="30"/>
      <c r="AB66" s="30" t="str">
        <f t="shared" si="11"/>
        <v>;</v>
      </c>
      <c r="AC66" s="30">
        <f>ROW()</f>
        <v>66</v>
      </c>
      <c r="AD66" s="34"/>
      <c r="AE66" s="28"/>
      <c r="AF66" s="28"/>
      <c r="AG66" s="28"/>
      <c r="AH66" s="28"/>
      <c r="AI66" s="28"/>
      <c r="AJ66" s="28"/>
      <c r="AK66" s="28"/>
      <c r="AL66" s="1"/>
      <c r="AM66" s="1"/>
      <c r="AN66" s="1"/>
      <c r="AO66" s="1"/>
      <c r="AP66" s="1"/>
      <c r="AQ66" s="1"/>
      <c r="AR66" s="1"/>
      <c r="AS66" s="1"/>
      <c r="AT66" s="1"/>
      <c r="AU66" s="1"/>
      <c r="AV66" s="1"/>
      <c r="AW66" s="1"/>
      <c r="AX66" s="1"/>
      <c r="AY66" s="1"/>
      <c r="AZ66" s="1"/>
      <c r="BA66" s="1"/>
      <c r="BB66" s="1"/>
      <c r="BC66" s="1"/>
      <c r="BD66" s="1"/>
      <c r="BE66" s="1"/>
      <c r="BF66" s="1"/>
      <c r="BG66" s="1"/>
      <c r="BH66" s="1"/>
      <c r="BI66" s="1"/>
      <c r="BJ66" s="1" t="s">
        <v>14</v>
      </c>
      <c r="BK66" s="27">
        <v>44651.6808564815</v>
      </c>
      <c r="BL66" s="1"/>
    </row>
    <row r="67" spans="1:64" x14ac:dyDescent="0.2">
      <c r="A67" s="1">
        <f t="shared" si="0"/>
        <v>3351</v>
      </c>
      <c r="B67" s="20" t="str">
        <f t="shared" si="7"/>
        <v>https://sv_printurl?email=sv_email&amp;AuthID=sv_auth&amp;Redirect=exportView.aspx&amp;X=sv_xdata&amp;Grid=sv_griddata&amp;Print=sv_org_group_grid@-.Statement@-.@-.@-.@-.@-.@-.@-.@-.0@-.&lt;&gt;@-.@-.like@-.like@-.@-.like@-.like@-.@-.like@-.@-.@-.sv_rrid@-.@-.@-.&amp;SO=Y&amp;RVO=Y&amp;PDFID=Aaron Slone_3351/DT=Print Statement</v>
      </c>
      <c r="C67" s="4" t="str">
        <f t="shared" si="8"/>
        <v>Statement</v>
      </c>
      <c r="D67" s="4" t="str">
        <f t="shared" si="1"/>
        <v>Aaron Slone_3351</v>
      </c>
      <c r="E67" s="20"/>
      <c r="F67" s="15" t="s">
        <v>19</v>
      </c>
      <c r="G67" s="4" t="s">
        <v>43</v>
      </c>
      <c r="H67" s="18">
        <f t="shared" si="2"/>
        <v>11308</v>
      </c>
      <c r="I67" s="4">
        <v>3351</v>
      </c>
      <c r="J67" s="6" t="s">
        <v>181</v>
      </c>
      <c r="K67" s="6" t="s">
        <v>45</v>
      </c>
      <c r="L67" s="6" t="s">
        <v>46</v>
      </c>
      <c r="M67" s="6" t="s">
        <v>46</v>
      </c>
      <c r="N67" s="23">
        <v>36381</v>
      </c>
      <c r="O67" s="12">
        <v>37502</v>
      </c>
      <c r="P67" s="4" t="s">
        <v>182</v>
      </c>
      <c r="Q67" s="2" t="s">
        <v>48</v>
      </c>
      <c r="R67" s="7">
        <v>0</v>
      </c>
      <c r="S67" s="36">
        <f t="shared" si="9"/>
        <v>500</v>
      </c>
      <c r="T67" s="36">
        <f t="shared" si="3"/>
        <v>37502</v>
      </c>
      <c r="U67" s="37">
        <f t="shared" si="12"/>
        <v>0.05</v>
      </c>
      <c r="V67" s="38">
        <f t="shared" si="4"/>
        <v>1875.1000000000001</v>
      </c>
      <c r="W67" s="8">
        <v>1</v>
      </c>
      <c r="X67" s="38">
        <f t="shared" si="5"/>
        <v>1875.1000000000001</v>
      </c>
      <c r="Y67" s="39">
        <f t="shared" si="6"/>
        <v>1500.08</v>
      </c>
      <c r="Z67" s="14"/>
      <c r="AA67" s="30"/>
      <c r="AB67" s="30" t="str">
        <f t="shared" si="11"/>
        <v>;</v>
      </c>
      <c r="AC67" s="30">
        <f>ROW()</f>
        <v>67</v>
      </c>
      <c r="AD67" s="34"/>
      <c r="AE67" s="28"/>
      <c r="AF67" s="28"/>
      <c r="AG67" s="28"/>
      <c r="AH67" s="28"/>
      <c r="AI67" s="28"/>
      <c r="AJ67" s="28"/>
      <c r="AK67" s="28"/>
      <c r="AL67" s="1"/>
      <c r="AM67" s="1"/>
      <c r="AN67" s="1"/>
      <c r="AO67" s="1"/>
      <c r="AP67" s="1"/>
      <c r="AQ67" s="1"/>
      <c r="AR67" s="1"/>
      <c r="AS67" s="1"/>
      <c r="AT67" s="1"/>
      <c r="AU67" s="1"/>
      <c r="AV67" s="1"/>
      <c r="AW67" s="1"/>
      <c r="AX67" s="1"/>
      <c r="AY67" s="1"/>
      <c r="AZ67" s="1"/>
      <c r="BA67" s="1"/>
      <c r="BB67" s="1"/>
      <c r="BC67" s="1"/>
      <c r="BD67" s="1"/>
      <c r="BE67" s="1"/>
      <c r="BF67" s="1"/>
      <c r="BG67" s="1"/>
      <c r="BH67" s="1"/>
      <c r="BI67" s="1"/>
      <c r="BJ67" s="1" t="s">
        <v>52</v>
      </c>
      <c r="BK67" s="27">
        <v>44693.693113425899</v>
      </c>
      <c r="BL67" s="1"/>
    </row>
    <row r="68" spans="1:64" x14ac:dyDescent="0.2">
      <c r="A68" s="1">
        <f t="shared" si="0"/>
        <v>3383</v>
      </c>
      <c r="B68" s="20" t="str">
        <f t="shared" si="7"/>
        <v>https://sv_printurl?email=sv_email&amp;AuthID=sv_auth&amp;Redirect=exportView.aspx&amp;X=sv_xdata&amp;Grid=sv_griddata&amp;Print=sv_org_group_grid@-.Statement@-.@-.@-.@-.@-.@-.@-.@-.0@-.&lt;&gt;@-.@-.like@-.like@-.@-.like@-.like@-.@-.like@-.@-.@-.sv_rrid@-.@-.@-.&amp;SO=Y&amp;RVO=Y&amp;PDFID=William Drye_3383/DT=Print Statement</v>
      </c>
      <c r="C68" s="4" t="str">
        <f t="shared" si="8"/>
        <v>Statement</v>
      </c>
      <c r="D68" s="4" t="str">
        <f t="shared" si="1"/>
        <v>William Drye_3383</v>
      </c>
      <c r="E68" s="20"/>
      <c r="F68" s="15"/>
      <c r="G68" s="4" t="s">
        <v>53</v>
      </c>
      <c r="H68" s="18">
        <f t="shared" si="2"/>
        <v>11351</v>
      </c>
      <c r="I68" s="4">
        <v>3383</v>
      </c>
      <c r="J68" s="6" t="s">
        <v>183</v>
      </c>
      <c r="K68" s="6" t="s">
        <v>45</v>
      </c>
      <c r="L68" s="6" t="s">
        <v>46</v>
      </c>
      <c r="M68" s="6" t="s">
        <v>46</v>
      </c>
      <c r="N68" s="23">
        <v>35678</v>
      </c>
      <c r="O68" s="12">
        <v>33758</v>
      </c>
      <c r="P68" s="4" t="s">
        <v>184</v>
      </c>
      <c r="Q68" s="2" t="s">
        <v>59</v>
      </c>
      <c r="R68" s="7">
        <v>0</v>
      </c>
      <c r="S68" s="36">
        <f t="shared" si="9"/>
        <v>500</v>
      </c>
      <c r="T68" s="36">
        <f t="shared" si="3"/>
        <v>33758</v>
      </c>
      <c r="U68" s="37">
        <f t="shared" si="12"/>
        <v>0.05</v>
      </c>
      <c r="V68" s="38">
        <f t="shared" si="4"/>
        <v>1687.9</v>
      </c>
      <c r="W68" s="8">
        <v>1</v>
      </c>
      <c r="X68" s="38">
        <f t="shared" si="5"/>
        <v>1687.9</v>
      </c>
      <c r="Y68" s="39">
        <f t="shared" si="6"/>
        <v>1350.32</v>
      </c>
      <c r="Z68" s="14"/>
      <c r="AA68" s="30"/>
      <c r="AB68" s="30" t="str">
        <f t="shared" si="11"/>
        <v>;</v>
      </c>
      <c r="AC68" s="30">
        <f>ROW()</f>
        <v>68</v>
      </c>
      <c r="AD68" s="34"/>
      <c r="AE68" s="28"/>
      <c r="AF68" s="28"/>
      <c r="AG68" s="28"/>
      <c r="AH68" s="28"/>
      <c r="AI68" s="28"/>
      <c r="AJ68" s="28"/>
      <c r="AK68" s="28"/>
      <c r="AL68" s="1"/>
      <c r="AM68" s="1"/>
      <c r="AN68" s="1"/>
      <c r="AO68" s="1"/>
      <c r="AP68" s="1"/>
      <c r="AQ68" s="1"/>
      <c r="AR68" s="1"/>
      <c r="AS68" s="1"/>
      <c r="AT68" s="1"/>
      <c r="AU68" s="1"/>
      <c r="AV68" s="1"/>
      <c r="AW68" s="1"/>
      <c r="AX68" s="1"/>
      <c r="AY68" s="1"/>
      <c r="AZ68" s="1"/>
      <c r="BA68" s="1"/>
      <c r="BB68" s="1"/>
      <c r="BC68" s="1"/>
      <c r="BD68" s="1"/>
      <c r="BE68" s="1"/>
      <c r="BF68" s="1"/>
      <c r="BG68" s="1"/>
      <c r="BH68" s="1"/>
      <c r="BI68" s="1"/>
      <c r="BJ68" s="1" t="s">
        <v>14</v>
      </c>
      <c r="BK68" s="27">
        <v>44651.6808564815</v>
      </c>
      <c r="BL68" s="1"/>
    </row>
    <row r="69" spans="1:64" x14ac:dyDescent="0.2">
      <c r="A69" s="1">
        <f t="shared" si="0"/>
        <v>3393</v>
      </c>
      <c r="B69" s="20" t="str">
        <f t="shared" si="7"/>
        <v>https://sv_printurl?email=sv_email&amp;AuthID=sv_auth&amp;Redirect=exportView.aspx&amp;X=sv_xdata&amp;Grid=sv_griddata&amp;Print=sv_org_group_grid@-.Statement@-.@-.@-.@-.@-.@-.@-.@-.0@-.&lt;&gt;@-.@-.like@-.like@-.@-.like@-.like@-.@-.like@-.@-.@-.sv_rrid@-.@-.@-.&amp;SO=Y&amp;RVO=Y&amp;PDFID=Hazel Moreno_3393/DT=Print Statement</v>
      </c>
      <c r="C69" s="4" t="str">
        <f t="shared" si="8"/>
        <v>Statement</v>
      </c>
      <c r="D69" s="4" t="str">
        <f t="shared" si="1"/>
        <v>Hazel Moreno_3393</v>
      </c>
      <c r="E69" s="20"/>
      <c r="F69" s="15"/>
      <c r="G69" s="4" t="s">
        <v>104</v>
      </c>
      <c r="H69" s="18">
        <f t="shared" si="2"/>
        <v>11498</v>
      </c>
      <c r="I69" s="4">
        <v>3393</v>
      </c>
      <c r="J69" s="6" t="s">
        <v>185</v>
      </c>
      <c r="K69" s="6" t="s">
        <v>45</v>
      </c>
      <c r="L69" s="6" t="s">
        <v>46</v>
      </c>
      <c r="M69" s="6" t="s">
        <v>46</v>
      </c>
      <c r="N69" s="23">
        <v>36676</v>
      </c>
      <c r="O69" s="12">
        <v>37378</v>
      </c>
      <c r="P69" s="4" t="s">
        <v>186</v>
      </c>
      <c r="Q69" s="2" t="s">
        <v>56</v>
      </c>
      <c r="R69" s="7">
        <v>0.02</v>
      </c>
      <c r="S69" s="36">
        <f t="shared" si="9"/>
        <v>1247.56</v>
      </c>
      <c r="T69" s="36">
        <f t="shared" si="3"/>
        <v>38125.56</v>
      </c>
      <c r="U69" s="37">
        <f t="shared" si="12"/>
        <v>0.05</v>
      </c>
      <c r="V69" s="38">
        <f t="shared" si="4"/>
        <v>1868.9</v>
      </c>
      <c r="W69" s="8">
        <v>1</v>
      </c>
      <c r="X69" s="38">
        <f t="shared" si="5"/>
        <v>1868.9</v>
      </c>
      <c r="Y69" s="39">
        <f t="shared" si="6"/>
        <v>1495.1200000000001</v>
      </c>
      <c r="Z69" s="14"/>
      <c r="AA69" s="30"/>
      <c r="AB69" s="30" t="str">
        <f t="shared" si="11"/>
        <v>;</v>
      </c>
      <c r="AC69" s="30">
        <f>ROW()</f>
        <v>69</v>
      </c>
      <c r="AD69" s="34"/>
      <c r="AE69" s="28"/>
      <c r="AF69" s="28"/>
      <c r="AG69" s="28"/>
      <c r="AH69" s="28"/>
      <c r="AI69" s="28"/>
      <c r="AJ69" s="28"/>
      <c r="AK69" s="28"/>
      <c r="AL69" s="1"/>
      <c r="AM69" s="1"/>
      <c r="AN69" s="1"/>
      <c r="AO69" s="1"/>
      <c r="AP69" s="1"/>
      <c r="AQ69" s="1"/>
      <c r="AR69" s="1"/>
      <c r="AS69" s="1"/>
      <c r="AT69" s="1"/>
      <c r="AU69" s="1"/>
      <c r="AV69" s="1"/>
      <c r="AW69" s="1"/>
      <c r="AX69" s="1"/>
      <c r="AY69" s="1"/>
      <c r="AZ69" s="1"/>
      <c r="BA69" s="1"/>
      <c r="BB69" s="1"/>
      <c r="BC69" s="1"/>
      <c r="BD69" s="1"/>
      <c r="BE69" s="1"/>
      <c r="BF69" s="1"/>
      <c r="BG69" s="1"/>
      <c r="BH69" s="1"/>
      <c r="BI69" s="1"/>
      <c r="BJ69" s="1" t="s">
        <v>14</v>
      </c>
      <c r="BK69" s="27">
        <v>44651.6808564815</v>
      </c>
      <c r="BL69" s="1"/>
    </row>
    <row r="70" spans="1:64" x14ac:dyDescent="0.2">
      <c r="A70" s="1">
        <f t="shared" si="0"/>
        <v>3427</v>
      </c>
      <c r="B70" s="20" t="str">
        <f t="shared" si="7"/>
        <v>https://sv_printurl?email=sv_email&amp;AuthID=sv_auth&amp;Redirect=exportView.aspx&amp;X=sv_xdata&amp;Grid=sv_griddata&amp;Print=sv_org_group_grid@-.Statement@-.@-.@-.@-.@-.@-.@-.@-.0@-.&lt;&gt;@-.@-.like@-.like@-.@-.like@-.like@-.@-.like@-.@-.@-.sv_rrid@-.@-.@-.&amp;SO=Y&amp;RVO=Y&amp;PDFID=Angelica Black_3427/DT=Print Statement</v>
      </c>
      <c r="C70" s="4" t="str">
        <f t="shared" si="8"/>
        <v>Statement</v>
      </c>
      <c r="D70" s="4" t="str">
        <f t="shared" si="1"/>
        <v>Angelica Black_3427</v>
      </c>
      <c r="E70" s="20"/>
      <c r="F70" s="15"/>
      <c r="G70" s="4" t="s">
        <v>104</v>
      </c>
      <c r="H70" s="18">
        <f t="shared" si="2"/>
        <v>11498</v>
      </c>
      <c r="I70" s="4">
        <v>3427</v>
      </c>
      <c r="J70" s="6" t="s">
        <v>187</v>
      </c>
      <c r="K70" s="6" t="s">
        <v>45</v>
      </c>
      <c r="L70" s="6" t="s">
        <v>46</v>
      </c>
      <c r="M70" s="6" t="s">
        <v>46</v>
      </c>
      <c r="N70" s="23">
        <v>36710</v>
      </c>
      <c r="O70" s="12">
        <v>39146</v>
      </c>
      <c r="P70" s="4" t="s">
        <v>188</v>
      </c>
      <c r="Q70" s="2" t="s">
        <v>56</v>
      </c>
      <c r="R70" s="7">
        <v>2.5000000000000001E-2</v>
      </c>
      <c r="S70" s="36">
        <f t="shared" si="9"/>
        <v>1478.65</v>
      </c>
      <c r="T70" s="36">
        <f t="shared" si="3"/>
        <v>40124.649999999994</v>
      </c>
      <c r="U70" s="37">
        <f t="shared" si="12"/>
        <v>0.05</v>
      </c>
      <c r="V70" s="38">
        <f t="shared" si="4"/>
        <v>1957.3000000000002</v>
      </c>
      <c r="W70" s="8">
        <v>1</v>
      </c>
      <c r="X70" s="38">
        <f t="shared" si="5"/>
        <v>1957.3000000000002</v>
      </c>
      <c r="Y70" s="39">
        <f t="shared" si="6"/>
        <v>1565.8400000000001</v>
      </c>
      <c r="Z70" s="14"/>
      <c r="AA70" s="30"/>
      <c r="AB70" s="30" t="str">
        <f t="shared" si="11"/>
        <v>;</v>
      </c>
      <c r="AC70" s="30">
        <f>ROW()</f>
        <v>70</v>
      </c>
      <c r="AD70" s="34"/>
      <c r="AE70" s="28"/>
      <c r="AF70" s="28"/>
      <c r="AG70" s="28"/>
      <c r="AH70" s="28"/>
      <c r="AI70" s="28"/>
      <c r="AJ70" s="28"/>
      <c r="AK70" s="28"/>
      <c r="AL70" s="1"/>
      <c r="AM70" s="1"/>
      <c r="AN70" s="1"/>
      <c r="AO70" s="1"/>
      <c r="AP70" s="1"/>
      <c r="AQ70" s="1"/>
      <c r="AR70" s="1"/>
      <c r="AS70" s="1"/>
      <c r="AT70" s="1"/>
      <c r="AU70" s="1"/>
      <c r="AV70" s="1"/>
      <c r="AW70" s="1"/>
      <c r="AX70" s="1"/>
      <c r="AY70" s="1"/>
      <c r="AZ70" s="1"/>
      <c r="BA70" s="1"/>
      <c r="BB70" s="1"/>
      <c r="BC70" s="1"/>
      <c r="BD70" s="1"/>
      <c r="BE70" s="1"/>
      <c r="BF70" s="1"/>
      <c r="BG70" s="1"/>
      <c r="BH70" s="1"/>
      <c r="BI70" s="1"/>
      <c r="BJ70" s="1" t="s">
        <v>14</v>
      </c>
      <c r="BK70" s="27">
        <v>44651.6808564815</v>
      </c>
      <c r="BL70" s="1"/>
    </row>
    <row r="71" spans="1:64" x14ac:dyDescent="0.2">
      <c r="A71" s="1">
        <f t="shared" ref="A71:A134" si="13">I71</f>
        <v>3466</v>
      </c>
      <c r="B71" s="20" t="str">
        <f t="shared" si="7"/>
        <v>https://sv_printurl?email=sv_email&amp;AuthID=sv_auth&amp;Redirect=exportView.aspx&amp;X=sv_xdata&amp;Grid=sv_griddata&amp;Print=sv_org_group_grid@-.Statement@-.@-.@-.@-.@-.@-.@-.@-.0@-.&lt;&gt;@-.@-.like@-.like@-.@-.like@-.like@-.@-.like@-.@-.@-.sv_rrid@-.@-.@-.&amp;SO=Y&amp;RVO=Y&amp;PDFID=Jeffrey Mcgill_3466/DT=Print Statement</v>
      </c>
      <c r="C71" s="4" t="str">
        <f t="shared" si="8"/>
        <v>Statement</v>
      </c>
      <c r="D71" s="4" t="str">
        <f t="shared" ref="D71:D134" si="14">J71&amp;"_"&amp;I71</f>
        <v>Jeffrey Mcgill_3466</v>
      </c>
      <c r="E71" s="20"/>
      <c r="F71" s="15"/>
      <c r="G71" s="4" t="s">
        <v>79</v>
      </c>
      <c r="H71" s="18">
        <f t="shared" ref="H71:H134" si="15">IFERROR(INDEX($I$7:$I$499,MATCH(G71,$J$7:$J$499,0)),"")</f>
        <v>20714</v>
      </c>
      <c r="I71" s="4">
        <v>3466</v>
      </c>
      <c r="J71" s="6" t="s">
        <v>189</v>
      </c>
      <c r="K71" s="6" t="s">
        <v>45</v>
      </c>
      <c r="L71" s="6" t="s">
        <v>46</v>
      </c>
      <c r="M71" s="6" t="s">
        <v>46</v>
      </c>
      <c r="N71" s="23">
        <v>37333</v>
      </c>
      <c r="O71" s="12">
        <v>29078</v>
      </c>
      <c r="P71" s="4" t="s">
        <v>190</v>
      </c>
      <c r="Q71" s="2" t="s">
        <v>56</v>
      </c>
      <c r="R71" s="7">
        <v>2.5000000000000001E-2</v>
      </c>
      <c r="S71" s="36">
        <f t="shared" si="9"/>
        <v>1226.95</v>
      </c>
      <c r="T71" s="36">
        <f t="shared" ref="T71:T134" si="16">O71*(R71+1)</f>
        <v>29804.949999999997</v>
      </c>
      <c r="U71" s="37">
        <f t="shared" si="12"/>
        <v>0.05</v>
      </c>
      <c r="V71" s="38">
        <f t="shared" ref="V71:V134" si="17">O71*U71</f>
        <v>1453.9</v>
      </c>
      <c r="W71" s="8">
        <v>1</v>
      </c>
      <c r="X71" s="38">
        <f t="shared" ref="X71:X134" si="18">W71*V71</f>
        <v>1453.9</v>
      </c>
      <c r="Y71" s="39">
        <f t="shared" ref="Y71:Y134" si="19">$Y$2*O71</f>
        <v>1163.1200000000001</v>
      </c>
      <c r="Z71" s="14"/>
      <c r="AA71" s="30"/>
      <c r="AB71" s="30" t="str">
        <f t="shared" si="11"/>
        <v>;</v>
      </c>
      <c r="AC71" s="30">
        <f>ROW()</f>
        <v>71</v>
      </c>
      <c r="AD71" s="34"/>
      <c r="AE71" s="28"/>
      <c r="AF71" s="28"/>
      <c r="AG71" s="28"/>
      <c r="AH71" s="28"/>
      <c r="AI71" s="28"/>
      <c r="AJ71" s="28"/>
      <c r="AK71" s="28"/>
      <c r="AL71" s="1"/>
      <c r="AM71" s="1"/>
      <c r="AN71" s="1"/>
      <c r="AO71" s="1"/>
      <c r="AP71" s="1"/>
      <c r="AQ71" s="1"/>
      <c r="AR71" s="1"/>
      <c r="AS71" s="1"/>
      <c r="AT71" s="1"/>
      <c r="AU71" s="1"/>
      <c r="AV71" s="1"/>
      <c r="AW71" s="1"/>
      <c r="AX71" s="1"/>
      <c r="AY71" s="1"/>
      <c r="AZ71" s="1"/>
      <c r="BA71" s="1"/>
      <c r="BB71" s="1"/>
      <c r="BC71" s="1"/>
      <c r="BD71" s="1"/>
      <c r="BE71" s="1"/>
      <c r="BF71" s="1"/>
      <c r="BG71" s="1"/>
      <c r="BH71" s="1"/>
      <c r="BI71" s="1"/>
      <c r="BJ71" s="1" t="s">
        <v>14</v>
      </c>
      <c r="BK71" s="27">
        <v>44651.6808564815</v>
      </c>
      <c r="BL71" s="1"/>
    </row>
    <row r="72" spans="1:64" x14ac:dyDescent="0.2">
      <c r="A72" s="1">
        <f t="shared" si="13"/>
        <v>3511</v>
      </c>
      <c r="B72" s="20" t="str">
        <f t="shared" ref="B72:B135" si="20">IF(C72&lt;&gt;"","https://sv_printurl?email=sv_email&amp;AuthID=sv_auth&amp;Redirect=exportView.aspx&amp;X=sv_xdata&amp;Grid=sv_griddata&amp;Print=sv_org_group_grid@-."&amp;C72&amp;"@-.@-.@-.@-.@-.@-.@-.@-.0@-.&lt;&gt;@-.@-.like@-.like@-.@-.like@-.like@-.@-.like@-.@-.@-.sv_rrid@-.@-.@-.&amp;SO=Y&amp;RVO=Y&amp;PDFID="&amp;D72&amp;"/DT=Print Statement","")</f>
        <v>https://sv_printurl?email=sv_email&amp;AuthID=sv_auth&amp;Redirect=exportView.aspx&amp;X=sv_xdata&amp;Grid=sv_griddata&amp;Print=sv_org_group_grid@-.Statement@-.@-.@-.@-.@-.@-.@-.@-.0@-.&lt;&gt;@-.@-.like@-.like@-.@-.like@-.like@-.@-.like@-.@-.@-.sv_rrid@-.@-.@-.&amp;SO=Y&amp;RVO=Y&amp;PDFID=Eric Lynch_3511/DT=Print Statement</v>
      </c>
      <c r="C72" s="4" t="str">
        <f t="shared" ref="C72:C135" si="21">IF(L72="","","Statement")</f>
        <v>Statement</v>
      </c>
      <c r="D72" s="4" t="str">
        <f t="shared" si="14"/>
        <v>Eric Lynch_3511</v>
      </c>
      <c r="E72" s="20"/>
      <c r="F72" s="15"/>
      <c r="G72" s="4" t="s">
        <v>82</v>
      </c>
      <c r="H72" s="18">
        <f t="shared" si="15"/>
        <v>29269</v>
      </c>
      <c r="I72" s="4">
        <v>3511</v>
      </c>
      <c r="J72" s="6" t="s">
        <v>191</v>
      </c>
      <c r="K72" s="6" t="s">
        <v>45</v>
      </c>
      <c r="L72" s="6" t="s">
        <v>46</v>
      </c>
      <c r="M72" s="6" t="s">
        <v>46</v>
      </c>
      <c r="N72" s="23">
        <v>37508</v>
      </c>
      <c r="O72" s="12">
        <v>34341</v>
      </c>
      <c r="P72" s="4" t="s">
        <v>192</v>
      </c>
      <c r="Q72" s="2" t="s">
        <v>59</v>
      </c>
      <c r="R72" s="7">
        <v>3.5000000000000003E-2</v>
      </c>
      <c r="S72" s="36">
        <f t="shared" ref="S72:S135" si="22">(O72*R72)+500</f>
        <v>1701.9350000000002</v>
      </c>
      <c r="T72" s="36">
        <f t="shared" si="16"/>
        <v>35542.934999999998</v>
      </c>
      <c r="U72" s="37">
        <f t="shared" ref="U72:U103" si="23">IF(M72="Y",$Y$4)</f>
        <v>0.05</v>
      </c>
      <c r="V72" s="38">
        <f t="shared" si="17"/>
        <v>1717.0500000000002</v>
      </c>
      <c r="W72" s="8">
        <v>1</v>
      </c>
      <c r="X72" s="38">
        <f t="shared" si="18"/>
        <v>1717.0500000000002</v>
      </c>
      <c r="Y72" s="39">
        <f t="shared" si="19"/>
        <v>1373.64</v>
      </c>
      <c r="Z72" s="14"/>
      <c r="AA72" s="30"/>
      <c r="AB72" s="30" t="str">
        <f t="shared" ref="AB72:AB135" si="24">IF($L72="N","R"&amp;AC72,"")&amp;";"&amp;IF($M72="N","W"&amp;AC72,"")</f>
        <v>;</v>
      </c>
      <c r="AC72" s="30">
        <f>ROW()</f>
        <v>72</v>
      </c>
      <c r="AD72" s="34"/>
      <c r="AE72" s="28"/>
      <c r="AF72" s="28"/>
      <c r="AG72" s="28"/>
      <c r="AH72" s="28"/>
      <c r="AI72" s="28"/>
      <c r="AJ72" s="28"/>
      <c r="AK72" s="28"/>
      <c r="AL72" s="1"/>
      <c r="AM72" s="1"/>
      <c r="AN72" s="1"/>
      <c r="AO72" s="1"/>
      <c r="AP72" s="1"/>
      <c r="AQ72" s="1"/>
      <c r="AR72" s="1"/>
      <c r="AS72" s="1"/>
      <c r="AT72" s="1"/>
      <c r="AU72" s="1"/>
      <c r="AV72" s="1"/>
      <c r="AW72" s="1"/>
      <c r="AX72" s="1"/>
      <c r="AY72" s="1"/>
      <c r="AZ72" s="1"/>
      <c r="BA72" s="1"/>
      <c r="BB72" s="1"/>
      <c r="BC72" s="1"/>
      <c r="BD72" s="1"/>
      <c r="BE72" s="1"/>
      <c r="BF72" s="1"/>
      <c r="BG72" s="1"/>
      <c r="BH72" s="1"/>
      <c r="BI72" s="1"/>
      <c r="BJ72" s="1" t="s">
        <v>14</v>
      </c>
      <c r="BK72" s="27">
        <v>44651.6808564815</v>
      </c>
      <c r="BL72" s="1"/>
    </row>
    <row r="73" spans="1:64" x14ac:dyDescent="0.2">
      <c r="A73" s="1">
        <f t="shared" si="13"/>
        <v>3518</v>
      </c>
      <c r="B73" s="20" t="str">
        <f t="shared" si="20"/>
        <v>https://sv_printurl?email=sv_email&amp;AuthID=sv_auth&amp;Redirect=exportView.aspx&amp;X=sv_xdata&amp;Grid=sv_griddata&amp;Print=sv_org_group_grid@-.Statement@-.@-.@-.@-.@-.@-.@-.@-.0@-.&lt;&gt;@-.@-.like@-.like@-.@-.like@-.like@-.@-.like@-.@-.@-.sv_rrid@-.@-.@-.&amp;SO=Y&amp;RVO=Y&amp;PDFID=Cora Lunn_3518/DT=Print Statement</v>
      </c>
      <c r="C73" s="4" t="str">
        <f t="shared" si="21"/>
        <v>Statement</v>
      </c>
      <c r="D73" s="4" t="str">
        <f t="shared" si="14"/>
        <v>Cora Lunn_3518</v>
      </c>
      <c r="E73" s="20"/>
      <c r="F73" s="15"/>
      <c r="G73" s="4" t="s">
        <v>82</v>
      </c>
      <c r="H73" s="18">
        <f t="shared" si="15"/>
        <v>29269</v>
      </c>
      <c r="I73" s="4">
        <v>3518</v>
      </c>
      <c r="J73" s="6" t="s">
        <v>193</v>
      </c>
      <c r="K73" s="6" t="s">
        <v>45</v>
      </c>
      <c r="L73" s="6" t="s">
        <v>46</v>
      </c>
      <c r="M73" s="6" t="s">
        <v>46</v>
      </c>
      <c r="N73" s="23">
        <v>37515</v>
      </c>
      <c r="O73" s="12">
        <v>28558</v>
      </c>
      <c r="P73" s="4" t="s">
        <v>194</v>
      </c>
      <c r="Q73" s="2" t="s">
        <v>56</v>
      </c>
      <c r="R73" s="7">
        <v>2.5000000000000001E-2</v>
      </c>
      <c r="S73" s="36">
        <f t="shared" si="22"/>
        <v>1213.95</v>
      </c>
      <c r="T73" s="36">
        <f t="shared" si="16"/>
        <v>29271.949999999997</v>
      </c>
      <c r="U73" s="37">
        <f t="shared" si="23"/>
        <v>0.05</v>
      </c>
      <c r="V73" s="38">
        <f t="shared" si="17"/>
        <v>1427.9</v>
      </c>
      <c r="W73" s="8">
        <v>1</v>
      </c>
      <c r="X73" s="38">
        <f t="shared" si="18"/>
        <v>1427.9</v>
      </c>
      <c r="Y73" s="39">
        <f t="shared" si="19"/>
        <v>1142.32</v>
      </c>
      <c r="Z73" s="14"/>
      <c r="AA73" s="30"/>
      <c r="AB73" s="30" t="str">
        <f t="shared" si="24"/>
        <v>;</v>
      </c>
      <c r="AC73" s="30">
        <f>ROW()</f>
        <v>73</v>
      </c>
      <c r="AD73" s="34"/>
      <c r="AE73" s="28"/>
      <c r="AF73" s="28"/>
      <c r="AG73" s="28"/>
      <c r="AH73" s="28"/>
      <c r="AI73" s="28"/>
      <c r="AJ73" s="28"/>
      <c r="AK73" s="28"/>
      <c r="AL73" s="1"/>
      <c r="AM73" s="1"/>
      <c r="AN73" s="1"/>
      <c r="AO73" s="1"/>
      <c r="AP73" s="1"/>
      <c r="AQ73" s="1"/>
      <c r="AR73" s="1"/>
      <c r="AS73" s="1"/>
      <c r="AT73" s="1"/>
      <c r="AU73" s="1"/>
      <c r="AV73" s="1"/>
      <c r="AW73" s="1"/>
      <c r="AX73" s="1"/>
      <c r="AY73" s="1"/>
      <c r="AZ73" s="1"/>
      <c r="BA73" s="1"/>
      <c r="BB73" s="1"/>
      <c r="BC73" s="1"/>
      <c r="BD73" s="1"/>
      <c r="BE73" s="1"/>
      <c r="BF73" s="1"/>
      <c r="BG73" s="1"/>
      <c r="BH73" s="1"/>
      <c r="BI73" s="1"/>
      <c r="BJ73" s="1" t="s">
        <v>14</v>
      </c>
      <c r="BK73" s="27">
        <v>44651.6808564815</v>
      </c>
      <c r="BL73" s="1"/>
    </row>
    <row r="74" spans="1:64" x14ac:dyDescent="0.2">
      <c r="A74" s="1">
        <f t="shared" si="13"/>
        <v>3533</v>
      </c>
      <c r="B74" s="20" t="str">
        <f t="shared" si="20"/>
        <v>https://sv_printurl?email=sv_email&amp;AuthID=sv_auth&amp;Redirect=exportView.aspx&amp;X=sv_xdata&amp;Grid=sv_griddata&amp;Print=sv_org_group_grid@-.Statement@-.@-.@-.@-.@-.@-.@-.@-.0@-.&lt;&gt;@-.@-.like@-.like@-.@-.like@-.like@-.@-.like@-.@-.@-.sv_rrid@-.@-.@-.&amp;SO=Y&amp;RVO=Y&amp;PDFID=Susan Sommerville_3533/DT=Print Statement</v>
      </c>
      <c r="C74" s="4" t="str">
        <f t="shared" si="21"/>
        <v>Statement</v>
      </c>
      <c r="D74" s="4" t="str">
        <f t="shared" si="14"/>
        <v>Susan Sommerville_3533</v>
      </c>
      <c r="E74" s="20"/>
      <c r="F74" s="15"/>
      <c r="G74" s="4" t="s">
        <v>82</v>
      </c>
      <c r="H74" s="18">
        <f t="shared" si="15"/>
        <v>29269</v>
      </c>
      <c r="I74" s="4">
        <v>3533</v>
      </c>
      <c r="J74" s="6" t="s">
        <v>195</v>
      </c>
      <c r="K74" s="6" t="s">
        <v>45</v>
      </c>
      <c r="L74" s="6" t="s">
        <v>46</v>
      </c>
      <c r="M74" s="6" t="s">
        <v>46</v>
      </c>
      <c r="N74" s="23">
        <v>37522</v>
      </c>
      <c r="O74" s="12">
        <v>33342</v>
      </c>
      <c r="P74" s="4" t="s">
        <v>196</v>
      </c>
      <c r="Q74" s="2" t="s">
        <v>56</v>
      </c>
      <c r="R74" s="7">
        <v>2.5000000000000001E-2</v>
      </c>
      <c r="S74" s="36">
        <f t="shared" si="22"/>
        <v>1333.5500000000002</v>
      </c>
      <c r="T74" s="36">
        <f t="shared" si="16"/>
        <v>34175.549999999996</v>
      </c>
      <c r="U74" s="37">
        <f t="shared" si="23"/>
        <v>0.05</v>
      </c>
      <c r="V74" s="38">
        <f t="shared" si="17"/>
        <v>1667.1000000000001</v>
      </c>
      <c r="W74" s="8">
        <v>1</v>
      </c>
      <c r="X74" s="38">
        <f t="shared" si="18"/>
        <v>1667.1000000000001</v>
      </c>
      <c r="Y74" s="39">
        <f t="shared" si="19"/>
        <v>1333.68</v>
      </c>
      <c r="Z74" s="14"/>
      <c r="AA74" s="30"/>
      <c r="AB74" s="30" t="str">
        <f t="shared" si="24"/>
        <v>;</v>
      </c>
      <c r="AC74" s="30">
        <f>ROW()</f>
        <v>74</v>
      </c>
      <c r="AD74" s="34"/>
      <c r="AE74" s="28"/>
      <c r="AF74" s="28"/>
      <c r="AG74" s="28"/>
      <c r="AH74" s="28"/>
      <c r="AI74" s="28"/>
      <c r="AJ74" s="28"/>
      <c r="AK74" s="28"/>
      <c r="AL74" s="1"/>
      <c r="AM74" s="1"/>
      <c r="AN74" s="1"/>
      <c r="AO74" s="1"/>
      <c r="AP74" s="1"/>
      <c r="AQ74" s="1"/>
      <c r="AR74" s="1"/>
      <c r="AS74" s="1"/>
      <c r="AT74" s="1"/>
      <c r="AU74" s="1"/>
      <c r="AV74" s="1"/>
      <c r="AW74" s="1"/>
      <c r="AX74" s="1"/>
      <c r="AY74" s="1"/>
      <c r="AZ74" s="1"/>
      <c r="BA74" s="1"/>
      <c r="BB74" s="1"/>
      <c r="BC74" s="1"/>
      <c r="BD74" s="1"/>
      <c r="BE74" s="1"/>
      <c r="BF74" s="1"/>
      <c r="BG74" s="1"/>
      <c r="BH74" s="1"/>
      <c r="BI74" s="1"/>
      <c r="BJ74" s="1" t="s">
        <v>14</v>
      </c>
      <c r="BK74" s="27">
        <v>44651.6808564815</v>
      </c>
      <c r="BL74" s="1"/>
    </row>
    <row r="75" spans="1:64" x14ac:dyDescent="0.2">
      <c r="A75" s="1">
        <f t="shared" si="13"/>
        <v>3729</v>
      </c>
      <c r="B75" s="20" t="str">
        <f t="shared" si="20"/>
        <v>https://sv_printurl?email=sv_email&amp;AuthID=sv_auth&amp;Redirect=exportView.aspx&amp;X=sv_xdata&amp;Grid=sv_griddata&amp;Print=sv_org_group_grid@-.Statement@-.@-.@-.@-.@-.@-.@-.@-.0@-.&lt;&gt;@-.@-.like@-.like@-.@-.like@-.like@-.@-.like@-.@-.@-.sv_rrid@-.@-.@-.&amp;SO=Y&amp;RVO=Y&amp;PDFID=Heidi Mertens_3729/DT=Print Statement</v>
      </c>
      <c r="C75" s="4" t="str">
        <f t="shared" si="21"/>
        <v>Statement</v>
      </c>
      <c r="D75" s="4" t="str">
        <f t="shared" si="14"/>
        <v>Heidi Mertens_3729</v>
      </c>
      <c r="E75" s="20"/>
      <c r="F75" s="15"/>
      <c r="G75" s="4" t="s">
        <v>53</v>
      </c>
      <c r="H75" s="18">
        <f t="shared" si="15"/>
        <v>11351</v>
      </c>
      <c r="I75" s="4">
        <v>3729</v>
      </c>
      <c r="J75" s="6" t="s">
        <v>197</v>
      </c>
      <c r="K75" s="6" t="s">
        <v>45</v>
      </c>
      <c r="L75" s="6" t="s">
        <v>46</v>
      </c>
      <c r="M75" s="6" t="s">
        <v>46</v>
      </c>
      <c r="N75" s="23">
        <v>28045</v>
      </c>
      <c r="O75" s="12">
        <v>48402</v>
      </c>
      <c r="P75" s="4" t="s">
        <v>198</v>
      </c>
      <c r="Q75" s="2" t="s">
        <v>48</v>
      </c>
      <c r="R75" s="7"/>
      <c r="S75" s="36">
        <f t="shared" si="22"/>
        <v>500</v>
      </c>
      <c r="T75" s="36">
        <f t="shared" si="16"/>
        <v>48402</v>
      </c>
      <c r="U75" s="37">
        <f t="shared" si="23"/>
        <v>0.05</v>
      </c>
      <c r="V75" s="38">
        <f t="shared" si="17"/>
        <v>2420.1</v>
      </c>
      <c r="W75" s="8">
        <v>1</v>
      </c>
      <c r="X75" s="38">
        <f t="shared" si="18"/>
        <v>2420.1</v>
      </c>
      <c r="Y75" s="39">
        <f t="shared" si="19"/>
        <v>1936.08</v>
      </c>
      <c r="Z75" s="14"/>
      <c r="AA75" s="30"/>
      <c r="AB75" s="30" t="str">
        <f t="shared" si="24"/>
        <v>;</v>
      </c>
      <c r="AC75" s="30">
        <f>ROW()</f>
        <v>75</v>
      </c>
      <c r="AD75" s="34"/>
      <c r="AE75" s="28"/>
      <c r="AF75" s="28"/>
      <c r="AG75" s="28"/>
      <c r="AH75" s="28"/>
      <c r="AI75" s="28"/>
      <c r="AJ75" s="28"/>
      <c r="AK75" s="28"/>
      <c r="AL75" s="1"/>
      <c r="AM75" s="1"/>
      <c r="AN75" s="1"/>
      <c r="AO75" s="1"/>
      <c r="AP75" s="1"/>
      <c r="AQ75" s="1"/>
      <c r="AR75" s="1"/>
      <c r="AS75" s="1"/>
      <c r="AT75" s="1"/>
      <c r="AU75" s="1"/>
      <c r="AV75" s="1"/>
      <c r="AW75" s="1"/>
      <c r="AX75" s="1"/>
      <c r="AY75" s="1"/>
      <c r="AZ75" s="1"/>
      <c r="BA75" s="1"/>
      <c r="BB75" s="1"/>
      <c r="BC75" s="1"/>
      <c r="BD75" s="1"/>
      <c r="BE75" s="1"/>
      <c r="BF75" s="1"/>
      <c r="BG75" s="1"/>
      <c r="BH75" s="1"/>
      <c r="BI75" s="1"/>
      <c r="BJ75" s="1" t="s">
        <v>14</v>
      </c>
      <c r="BK75" s="27">
        <v>44651.6808564815</v>
      </c>
      <c r="BL75" s="1"/>
    </row>
    <row r="76" spans="1:64" x14ac:dyDescent="0.2">
      <c r="A76" s="1">
        <f t="shared" si="13"/>
        <v>4297</v>
      </c>
      <c r="B76" s="20" t="str">
        <f t="shared" si="20"/>
        <v>https://sv_printurl?email=sv_email&amp;AuthID=sv_auth&amp;Redirect=exportView.aspx&amp;X=sv_xdata&amp;Grid=sv_griddata&amp;Print=sv_org_group_grid@-.Statement@-.@-.@-.@-.@-.@-.@-.@-.0@-.&lt;&gt;@-.@-.like@-.like@-.@-.like@-.like@-.@-.like@-.@-.@-.sv_rrid@-.@-.@-.&amp;SO=Y&amp;RVO=Y&amp;PDFID=Cindy Brumley_4297/DT=Print Statement</v>
      </c>
      <c r="C76" s="4" t="str">
        <f t="shared" si="21"/>
        <v>Statement</v>
      </c>
      <c r="D76" s="4" t="str">
        <f t="shared" si="14"/>
        <v>Cindy Brumley_4297</v>
      </c>
      <c r="E76" s="20"/>
      <c r="F76" s="15"/>
      <c r="G76" s="4" t="s">
        <v>200</v>
      </c>
      <c r="H76" s="18">
        <f t="shared" si="15"/>
        <v>29331</v>
      </c>
      <c r="I76" s="4">
        <v>4297</v>
      </c>
      <c r="J76" s="6" t="s">
        <v>201</v>
      </c>
      <c r="K76" s="6" t="s">
        <v>45</v>
      </c>
      <c r="L76" s="6" t="s">
        <v>46</v>
      </c>
      <c r="M76" s="6" t="s">
        <v>46</v>
      </c>
      <c r="N76" s="23">
        <v>38124</v>
      </c>
      <c r="O76" s="12">
        <v>26957</v>
      </c>
      <c r="P76" s="4" t="s">
        <v>202</v>
      </c>
      <c r="Q76" s="2" t="s">
        <v>56</v>
      </c>
      <c r="R76" s="7">
        <v>0.03</v>
      </c>
      <c r="S76" s="36">
        <f t="shared" si="22"/>
        <v>1308.71</v>
      </c>
      <c r="T76" s="36">
        <f t="shared" si="16"/>
        <v>27765.71</v>
      </c>
      <c r="U76" s="37">
        <f t="shared" si="23"/>
        <v>0.05</v>
      </c>
      <c r="V76" s="38">
        <f t="shared" si="17"/>
        <v>1347.8500000000001</v>
      </c>
      <c r="W76" s="8">
        <v>1</v>
      </c>
      <c r="X76" s="38">
        <f t="shared" si="18"/>
        <v>1347.8500000000001</v>
      </c>
      <c r="Y76" s="39">
        <f t="shared" si="19"/>
        <v>1078.28</v>
      </c>
      <c r="Z76" s="14"/>
      <c r="AA76" s="30"/>
      <c r="AB76" s="30" t="str">
        <f t="shared" si="24"/>
        <v>;</v>
      </c>
      <c r="AC76" s="30">
        <f>ROW()</f>
        <v>76</v>
      </c>
      <c r="AD76" s="34"/>
      <c r="AE76" s="28"/>
      <c r="AF76" s="28"/>
      <c r="AG76" s="28"/>
      <c r="AH76" s="28"/>
      <c r="AI76" s="28"/>
      <c r="AJ76" s="28"/>
      <c r="AK76" s="28"/>
      <c r="AL76" s="1"/>
      <c r="AM76" s="1"/>
      <c r="AN76" s="1"/>
      <c r="AO76" s="1"/>
      <c r="AP76" s="1"/>
      <c r="AQ76" s="1"/>
      <c r="AR76" s="1"/>
      <c r="AS76" s="1"/>
      <c r="AT76" s="1"/>
      <c r="AU76" s="1"/>
      <c r="AV76" s="1"/>
      <c r="AW76" s="1"/>
      <c r="AX76" s="1"/>
      <c r="AY76" s="1"/>
      <c r="AZ76" s="1"/>
      <c r="BA76" s="1"/>
      <c r="BB76" s="1"/>
      <c r="BC76" s="1"/>
      <c r="BD76" s="1"/>
      <c r="BE76" s="1"/>
      <c r="BF76" s="1"/>
      <c r="BG76" s="1"/>
      <c r="BH76" s="1"/>
      <c r="BI76" s="1"/>
      <c r="BJ76" s="1" t="s">
        <v>14</v>
      </c>
      <c r="BK76" s="27">
        <v>44651.6808564815</v>
      </c>
      <c r="BL76" s="1"/>
    </row>
    <row r="77" spans="1:64" x14ac:dyDescent="0.2">
      <c r="A77" s="1">
        <f t="shared" si="13"/>
        <v>4328</v>
      </c>
      <c r="B77" s="20" t="str">
        <f t="shared" si="20"/>
        <v>https://sv_printurl?email=sv_email&amp;AuthID=sv_auth&amp;Redirect=exportView.aspx&amp;X=sv_xdata&amp;Grid=sv_griddata&amp;Print=sv_org_group_grid@-.Statement@-.@-.@-.@-.@-.@-.@-.@-.0@-.&lt;&gt;@-.@-.like@-.like@-.@-.like@-.like@-.@-.like@-.@-.@-.sv_rrid@-.@-.@-.&amp;SO=Y&amp;RVO=Y&amp;PDFID=Christopher Pulido_4328/DT=Print Statement</v>
      </c>
      <c r="C77" s="4" t="str">
        <f t="shared" si="21"/>
        <v>Statement</v>
      </c>
      <c r="D77" s="4" t="str">
        <f t="shared" si="14"/>
        <v>Christopher Pulido_4328</v>
      </c>
      <c r="E77" s="20"/>
      <c r="F77" s="15"/>
      <c r="G77" s="4" t="s">
        <v>82</v>
      </c>
      <c r="H77" s="18">
        <f t="shared" si="15"/>
        <v>29269</v>
      </c>
      <c r="I77" s="4">
        <v>4328</v>
      </c>
      <c r="J77" s="6" t="s">
        <v>203</v>
      </c>
      <c r="K77" s="6" t="s">
        <v>45</v>
      </c>
      <c r="L77" s="6" t="s">
        <v>46</v>
      </c>
      <c r="M77" s="6" t="s">
        <v>46</v>
      </c>
      <c r="N77" s="23">
        <v>37606</v>
      </c>
      <c r="O77" s="12">
        <v>32011</v>
      </c>
      <c r="P77" s="4" t="s">
        <v>204</v>
      </c>
      <c r="Q77" s="2" t="s">
        <v>56</v>
      </c>
      <c r="R77" s="7">
        <v>2.5000000000000001E-2</v>
      </c>
      <c r="S77" s="36">
        <f t="shared" si="22"/>
        <v>1300.2750000000001</v>
      </c>
      <c r="T77" s="36">
        <f t="shared" si="16"/>
        <v>32811.274999999994</v>
      </c>
      <c r="U77" s="37">
        <f t="shared" si="23"/>
        <v>0.05</v>
      </c>
      <c r="V77" s="38">
        <f t="shared" si="17"/>
        <v>1600.5500000000002</v>
      </c>
      <c r="W77" s="8">
        <v>1</v>
      </c>
      <c r="X77" s="38">
        <f t="shared" si="18"/>
        <v>1600.5500000000002</v>
      </c>
      <c r="Y77" s="39">
        <f t="shared" si="19"/>
        <v>1280.44</v>
      </c>
      <c r="Z77" s="14"/>
      <c r="AA77" s="30"/>
      <c r="AB77" s="30" t="str">
        <f t="shared" si="24"/>
        <v>;</v>
      </c>
      <c r="AC77" s="30">
        <f>ROW()</f>
        <v>77</v>
      </c>
      <c r="AD77" s="34"/>
      <c r="AE77" s="28"/>
      <c r="AF77" s="28"/>
      <c r="AG77" s="28"/>
      <c r="AH77" s="28"/>
      <c r="AI77" s="28"/>
      <c r="AJ77" s="28"/>
      <c r="AK77" s="28"/>
      <c r="AL77" s="1"/>
      <c r="AM77" s="1"/>
      <c r="AN77" s="1"/>
      <c r="AO77" s="1"/>
      <c r="AP77" s="1"/>
      <c r="AQ77" s="1"/>
      <c r="AR77" s="1"/>
      <c r="AS77" s="1"/>
      <c r="AT77" s="1"/>
      <c r="AU77" s="1"/>
      <c r="AV77" s="1"/>
      <c r="AW77" s="1"/>
      <c r="AX77" s="1"/>
      <c r="AY77" s="1"/>
      <c r="AZ77" s="1"/>
      <c r="BA77" s="1"/>
      <c r="BB77" s="1"/>
      <c r="BC77" s="1"/>
      <c r="BD77" s="1"/>
      <c r="BE77" s="1"/>
      <c r="BF77" s="1"/>
      <c r="BG77" s="1"/>
      <c r="BH77" s="1"/>
      <c r="BI77" s="1"/>
      <c r="BJ77" s="1" t="s">
        <v>14</v>
      </c>
      <c r="BK77" s="27">
        <v>44651.6808564815</v>
      </c>
      <c r="BL77" s="1"/>
    </row>
    <row r="78" spans="1:64" x14ac:dyDescent="0.2">
      <c r="A78" s="1">
        <f t="shared" si="13"/>
        <v>4577</v>
      </c>
      <c r="B78" s="20" t="str">
        <f t="shared" si="20"/>
        <v>https://sv_printurl?email=sv_email&amp;AuthID=sv_auth&amp;Redirect=exportView.aspx&amp;X=sv_xdata&amp;Grid=sv_griddata&amp;Print=sv_org_group_grid@-.Statement@-.@-.@-.@-.@-.@-.@-.@-.0@-.&lt;&gt;@-.@-.like@-.like@-.@-.like@-.like@-.@-.like@-.@-.@-.sv_rrid@-.@-.@-.&amp;SO=Y&amp;RVO=Y&amp;PDFID=Manuel Yi_4577/DT=Print Statement</v>
      </c>
      <c r="C78" s="4" t="str">
        <f t="shared" si="21"/>
        <v>Statement</v>
      </c>
      <c r="D78" s="4" t="str">
        <f t="shared" si="14"/>
        <v>Manuel Yi_4577</v>
      </c>
      <c r="E78" s="20"/>
      <c r="F78" s="15"/>
      <c r="G78" s="4" t="s">
        <v>82</v>
      </c>
      <c r="H78" s="18">
        <f t="shared" si="15"/>
        <v>29269</v>
      </c>
      <c r="I78" s="4">
        <v>4577</v>
      </c>
      <c r="J78" s="6" t="s">
        <v>205</v>
      </c>
      <c r="K78" s="6" t="s">
        <v>45</v>
      </c>
      <c r="L78" s="6" t="s">
        <v>46</v>
      </c>
      <c r="M78" s="6" t="s">
        <v>46</v>
      </c>
      <c r="N78" s="23">
        <v>37368</v>
      </c>
      <c r="O78" s="12">
        <v>33280</v>
      </c>
      <c r="P78" s="4" t="s">
        <v>206</v>
      </c>
      <c r="Q78" s="2" t="s">
        <v>59</v>
      </c>
      <c r="R78" s="7">
        <v>0.04</v>
      </c>
      <c r="S78" s="36">
        <f t="shared" si="22"/>
        <v>1831.2</v>
      </c>
      <c r="T78" s="36">
        <f t="shared" si="16"/>
        <v>34611.200000000004</v>
      </c>
      <c r="U78" s="37">
        <f t="shared" si="23"/>
        <v>0.05</v>
      </c>
      <c r="V78" s="38">
        <f t="shared" si="17"/>
        <v>1664</v>
      </c>
      <c r="W78" s="8">
        <v>1</v>
      </c>
      <c r="X78" s="38">
        <f t="shared" si="18"/>
        <v>1664</v>
      </c>
      <c r="Y78" s="39">
        <f t="shared" si="19"/>
        <v>1331.2</v>
      </c>
      <c r="Z78" s="14"/>
      <c r="AA78" s="30"/>
      <c r="AB78" s="30" t="str">
        <f t="shared" si="24"/>
        <v>;</v>
      </c>
      <c r="AC78" s="30">
        <f>ROW()</f>
        <v>78</v>
      </c>
      <c r="AD78" s="34"/>
      <c r="AE78" s="28"/>
      <c r="AF78" s="28"/>
      <c r="AG78" s="28"/>
      <c r="AH78" s="28"/>
      <c r="AI78" s="28"/>
      <c r="AJ78" s="28"/>
      <c r="AK78" s="28"/>
      <c r="AL78" s="1"/>
      <c r="AM78" s="1"/>
      <c r="AN78" s="1"/>
      <c r="AO78" s="1"/>
      <c r="AP78" s="1"/>
      <c r="AQ78" s="1"/>
      <c r="AR78" s="1"/>
      <c r="AS78" s="1"/>
      <c r="AT78" s="1"/>
      <c r="AU78" s="1"/>
      <c r="AV78" s="1"/>
      <c r="AW78" s="1"/>
      <c r="AX78" s="1"/>
      <c r="AY78" s="1"/>
      <c r="AZ78" s="1"/>
      <c r="BA78" s="1"/>
      <c r="BB78" s="1"/>
      <c r="BC78" s="1"/>
      <c r="BD78" s="1"/>
      <c r="BE78" s="1"/>
      <c r="BF78" s="1"/>
      <c r="BG78" s="1"/>
      <c r="BH78" s="1"/>
      <c r="BI78" s="1"/>
      <c r="BJ78" s="1" t="s">
        <v>14</v>
      </c>
      <c r="BK78" s="27">
        <v>44651.6808564815</v>
      </c>
      <c r="BL78" s="1"/>
    </row>
    <row r="79" spans="1:64" x14ac:dyDescent="0.2">
      <c r="A79" s="1">
        <f t="shared" si="13"/>
        <v>4661</v>
      </c>
      <c r="B79" s="20" t="str">
        <f t="shared" si="20"/>
        <v>https://sv_printurl?email=sv_email&amp;AuthID=sv_auth&amp;Redirect=exportView.aspx&amp;X=sv_xdata&amp;Grid=sv_griddata&amp;Print=sv_org_group_grid@-.Statement@-.@-.@-.@-.@-.@-.@-.@-.0@-.&lt;&gt;@-.@-.like@-.like@-.@-.like@-.like@-.@-.like@-.@-.@-.sv_rrid@-.@-.@-.&amp;SO=Y&amp;RVO=Y&amp;PDFID=Bessie Dorsett_4661/DT=Print Statement</v>
      </c>
      <c r="C79" s="4" t="str">
        <f t="shared" si="21"/>
        <v>Statement</v>
      </c>
      <c r="D79" s="4" t="str">
        <f t="shared" si="14"/>
        <v>Bessie Dorsett_4661</v>
      </c>
      <c r="E79" s="20"/>
      <c r="F79" s="15"/>
      <c r="G79" s="4" t="s">
        <v>82</v>
      </c>
      <c r="H79" s="18">
        <f t="shared" si="15"/>
        <v>29269</v>
      </c>
      <c r="I79" s="4">
        <v>4661</v>
      </c>
      <c r="J79" s="6" t="s">
        <v>207</v>
      </c>
      <c r="K79" s="6" t="s">
        <v>45</v>
      </c>
      <c r="L79" s="6" t="s">
        <v>46</v>
      </c>
      <c r="M79" s="6" t="s">
        <v>46</v>
      </c>
      <c r="N79" s="23">
        <v>37648</v>
      </c>
      <c r="O79" s="12">
        <v>36379</v>
      </c>
      <c r="P79" s="4" t="s">
        <v>208</v>
      </c>
      <c r="Q79" s="2" t="s">
        <v>56</v>
      </c>
      <c r="R79" s="7">
        <v>2.5000000000000001E-2</v>
      </c>
      <c r="S79" s="36">
        <f t="shared" si="22"/>
        <v>1409.4749999999999</v>
      </c>
      <c r="T79" s="36">
        <f t="shared" si="16"/>
        <v>37288.474999999999</v>
      </c>
      <c r="U79" s="37">
        <f t="shared" si="23"/>
        <v>0.05</v>
      </c>
      <c r="V79" s="38">
        <f t="shared" si="17"/>
        <v>1818.95</v>
      </c>
      <c r="W79" s="8">
        <v>1</v>
      </c>
      <c r="X79" s="38">
        <f t="shared" si="18"/>
        <v>1818.95</v>
      </c>
      <c r="Y79" s="39">
        <f t="shared" si="19"/>
        <v>1455.16</v>
      </c>
      <c r="Z79" s="14"/>
      <c r="AA79" s="30"/>
      <c r="AB79" s="30" t="str">
        <f t="shared" si="24"/>
        <v>;</v>
      </c>
      <c r="AC79" s="30">
        <f>ROW()</f>
        <v>79</v>
      </c>
      <c r="AD79" s="34"/>
      <c r="AE79" s="28"/>
      <c r="AF79" s="28"/>
      <c r="AG79" s="28"/>
      <c r="AH79" s="28"/>
      <c r="AI79" s="28"/>
      <c r="AJ79" s="28"/>
      <c r="AK79" s="28"/>
      <c r="AL79" s="1"/>
      <c r="AM79" s="1"/>
      <c r="AN79" s="1"/>
      <c r="AO79" s="1"/>
      <c r="AP79" s="1"/>
      <c r="AQ79" s="1"/>
      <c r="AR79" s="1"/>
      <c r="AS79" s="1"/>
      <c r="AT79" s="1"/>
      <c r="AU79" s="1"/>
      <c r="AV79" s="1"/>
      <c r="AW79" s="1"/>
      <c r="AX79" s="1"/>
      <c r="AY79" s="1"/>
      <c r="AZ79" s="1"/>
      <c r="BA79" s="1"/>
      <c r="BB79" s="1"/>
      <c r="BC79" s="1"/>
      <c r="BD79" s="1"/>
      <c r="BE79" s="1"/>
      <c r="BF79" s="1"/>
      <c r="BG79" s="1"/>
      <c r="BH79" s="1"/>
      <c r="BI79" s="1"/>
      <c r="BJ79" s="1" t="s">
        <v>14</v>
      </c>
      <c r="BK79" s="27">
        <v>44651.6808564815</v>
      </c>
      <c r="BL79" s="1"/>
    </row>
    <row r="80" spans="1:64" x14ac:dyDescent="0.2">
      <c r="A80" s="1">
        <f t="shared" si="13"/>
        <v>4738</v>
      </c>
      <c r="B80" s="20" t="str">
        <f t="shared" si="20"/>
        <v>https://sv_printurl?email=sv_email&amp;AuthID=sv_auth&amp;Redirect=exportView.aspx&amp;X=sv_xdata&amp;Grid=sv_griddata&amp;Print=sv_org_group_grid@-.Statement@-.@-.@-.@-.@-.@-.@-.@-.0@-.&lt;&gt;@-.@-.like@-.like@-.@-.like@-.like@-.@-.like@-.@-.@-.sv_rrid@-.@-.@-.&amp;SO=Y&amp;RVO=Y&amp;PDFID=Audrey Fields_4738/DT=Print Statement</v>
      </c>
      <c r="C80" s="4" t="str">
        <f t="shared" si="21"/>
        <v>Statement</v>
      </c>
      <c r="D80" s="4" t="str">
        <f t="shared" si="14"/>
        <v>Audrey Fields_4738</v>
      </c>
      <c r="E80" s="20"/>
      <c r="F80" s="15"/>
      <c r="G80" s="4" t="s">
        <v>90</v>
      </c>
      <c r="H80" s="18">
        <f t="shared" si="15"/>
        <v>29271</v>
      </c>
      <c r="I80" s="4">
        <v>4738</v>
      </c>
      <c r="J80" s="6" t="s">
        <v>210</v>
      </c>
      <c r="K80" s="6" t="s">
        <v>45</v>
      </c>
      <c r="L80" s="6" t="s">
        <v>46</v>
      </c>
      <c r="M80" s="6" t="s">
        <v>46</v>
      </c>
      <c r="N80" s="23">
        <v>37655</v>
      </c>
      <c r="O80" s="12">
        <v>25667</v>
      </c>
      <c r="P80" s="4" t="s">
        <v>211</v>
      </c>
      <c r="Q80" s="2" t="s">
        <v>56</v>
      </c>
      <c r="R80" s="7">
        <v>2.5000000000000001E-2</v>
      </c>
      <c r="S80" s="36">
        <f t="shared" si="22"/>
        <v>1141.6750000000002</v>
      </c>
      <c r="T80" s="36">
        <f t="shared" si="16"/>
        <v>26308.674999999999</v>
      </c>
      <c r="U80" s="37">
        <f t="shared" si="23"/>
        <v>0.05</v>
      </c>
      <c r="V80" s="38">
        <f t="shared" si="17"/>
        <v>1283.3500000000001</v>
      </c>
      <c r="W80" s="8">
        <v>1</v>
      </c>
      <c r="X80" s="38">
        <f t="shared" si="18"/>
        <v>1283.3500000000001</v>
      </c>
      <c r="Y80" s="39">
        <f t="shared" si="19"/>
        <v>1026.68</v>
      </c>
      <c r="Z80" s="14"/>
      <c r="AA80" s="30"/>
      <c r="AB80" s="30" t="str">
        <f t="shared" si="24"/>
        <v>;</v>
      </c>
      <c r="AC80" s="30">
        <f>ROW()</f>
        <v>80</v>
      </c>
      <c r="AD80" s="34"/>
      <c r="AE80" s="28"/>
      <c r="AF80" s="28"/>
      <c r="AG80" s="28"/>
      <c r="AH80" s="28"/>
      <c r="AI80" s="28"/>
      <c r="AJ80" s="28"/>
      <c r="AK80" s="28"/>
      <c r="AL80" s="1"/>
      <c r="AM80" s="1"/>
      <c r="AN80" s="1"/>
      <c r="AO80" s="1"/>
      <c r="AP80" s="1"/>
      <c r="AQ80" s="1"/>
      <c r="AR80" s="1"/>
      <c r="AS80" s="1"/>
      <c r="AT80" s="1"/>
      <c r="AU80" s="1"/>
      <c r="AV80" s="1"/>
      <c r="AW80" s="1"/>
      <c r="AX80" s="1"/>
      <c r="AY80" s="1"/>
      <c r="AZ80" s="1"/>
      <c r="BA80" s="1"/>
      <c r="BB80" s="1"/>
      <c r="BC80" s="1"/>
      <c r="BD80" s="1"/>
      <c r="BE80" s="1"/>
      <c r="BF80" s="1"/>
      <c r="BG80" s="1"/>
      <c r="BH80" s="1"/>
      <c r="BI80" s="1"/>
      <c r="BJ80" s="1" t="s">
        <v>14</v>
      </c>
      <c r="BK80" s="27">
        <v>44651.6808564815</v>
      </c>
      <c r="BL80" s="1"/>
    </row>
    <row r="81" spans="1:64" x14ac:dyDescent="0.2">
      <c r="A81" s="1">
        <f t="shared" si="13"/>
        <v>4793</v>
      </c>
      <c r="B81" s="20" t="str">
        <f t="shared" si="20"/>
        <v>https://sv_printurl?email=sv_email&amp;AuthID=sv_auth&amp;Redirect=exportView.aspx&amp;X=sv_xdata&amp;Grid=sv_griddata&amp;Print=sv_org_group_grid@-.Statement@-.@-.@-.@-.@-.@-.@-.@-.0@-.&lt;&gt;@-.@-.like@-.like@-.@-.like@-.like@-.@-.like@-.@-.@-.sv_rrid@-.@-.@-.&amp;SO=Y&amp;RVO=Y&amp;PDFID=Penny Lingle_4793/DT=Print Statement</v>
      </c>
      <c r="C81" s="4" t="str">
        <f t="shared" si="21"/>
        <v>Statement</v>
      </c>
      <c r="D81" s="4" t="str">
        <f t="shared" si="14"/>
        <v>Penny Lingle_4793</v>
      </c>
      <c r="E81" s="20"/>
      <c r="F81" s="15"/>
      <c r="G81" s="4" t="s">
        <v>90</v>
      </c>
      <c r="H81" s="18">
        <f t="shared" si="15"/>
        <v>29271</v>
      </c>
      <c r="I81" s="4">
        <v>4793</v>
      </c>
      <c r="J81" s="6" t="s">
        <v>212</v>
      </c>
      <c r="K81" s="6" t="s">
        <v>45</v>
      </c>
      <c r="L81" s="6" t="s">
        <v>46</v>
      </c>
      <c r="M81" s="6" t="s">
        <v>46</v>
      </c>
      <c r="N81" s="23">
        <v>37655</v>
      </c>
      <c r="O81" s="12">
        <v>37274</v>
      </c>
      <c r="P81" s="4" t="s">
        <v>213</v>
      </c>
      <c r="Q81" s="2" t="s">
        <v>56</v>
      </c>
      <c r="R81" s="7">
        <v>1.4999999999999999E-2</v>
      </c>
      <c r="S81" s="36">
        <f t="shared" si="22"/>
        <v>1059.1100000000001</v>
      </c>
      <c r="T81" s="36">
        <f t="shared" si="16"/>
        <v>37833.109999999993</v>
      </c>
      <c r="U81" s="37">
        <f t="shared" si="23"/>
        <v>0.05</v>
      </c>
      <c r="V81" s="38">
        <f t="shared" si="17"/>
        <v>1863.7</v>
      </c>
      <c r="W81" s="8">
        <v>1</v>
      </c>
      <c r="X81" s="38">
        <f t="shared" si="18"/>
        <v>1863.7</v>
      </c>
      <c r="Y81" s="39">
        <f t="shared" si="19"/>
        <v>1490.96</v>
      </c>
      <c r="Z81" s="14"/>
      <c r="AA81" s="30"/>
      <c r="AB81" s="30" t="str">
        <f t="shared" si="24"/>
        <v>;</v>
      </c>
      <c r="AC81" s="30">
        <f>ROW()</f>
        <v>81</v>
      </c>
      <c r="AD81" s="34"/>
      <c r="AE81" s="28"/>
      <c r="AF81" s="28"/>
      <c r="AG81" s="28"/>
      <c r="AH81" s="28"/>
      <c r="AI81" s="28"/>
      <c r="AJ81" s="28"/>
      <c r="AK81" s="28"/>
      <c r="AL81" s="1"/>
      <c r="AM81" s="1"/>
      <c r="AN81" s="1"/>
      <c r="AO81" s="1"/>
      <c r="AP81" s="1"/>
      <c r="AQ81" s="1"/>
      <c r="AR81" s="1"/>
      <c r="AS81" s="1"/>
      <c r="AT81" s="1"/>
      <c r="AU81" s="1"/>
      <c r="AV81" s="1"/>
      <c r="AW81" s="1"/>
      <c r="AX81" s="1"/>
      <c r="AY81" s="1"/>
      <c r="AZ81" s="1"/>
      <c r="BA81" s="1"/>
      <c r="BB81" s="1"/>
      <c r="BC81" s="1"/>
      <c r="BD81" s="1"/>
      <c r="BE81" s="1"/>
      <c r="BF81" s="1"/>
      <c r="BG81" s="1"/>
      <c r="BH81" s="1"/>
      <c r="BI81" s="1"/>
      <c r="BJ81" s="1" t="s">
        <v>14</v>
      </c>
      <c r="BK81" s="27">
        <v>44651.6808564815</v>
      </c>
      <c r="BL81" s="1"/>
    </row>
    <row r="82" spans="1:64" x14ac:dyDescent="0.2">
      <c r="A82" s="1">
        <f t="shared" si="13"/>
        <v>4855</v>
      </c>
      <c r="B82" s="20" t="str">
        <f t="shared" si="20"/>
        <v>https://sv_printurl?email=sv_email&amp;AuthID=sv_auth&amp;Redirect=exportView.aspx&amp;X=sv_xdata&amp;Grid=sv_griddata&amp;Print=sv_org_group_grid@-.Statement@-.@-.@-.@-.@-.@-.@-.@-.0@-.&lt;&gt;@-.@-.like@-.like@-.@-.like@-.like@-.@-.like@-.@-.@-.sv_rrid@-.@-.@-.&amp;SO=Y&amp;RVO=Y&amp;PDFID=Pam Ivie_4855/DT=Print Statement</v>
      </c>
      <c r="C82" s="4" t="str">
        <f t="shared" si="21"/>
        <v>Statement</v>
      </c>
      <c r="D82" s="4" t="str">
        <f t="shared" si="14"/>
        <v>Pam Ivie_4855</v>
      </c>
      <c r="E82" s="20"/>
      <c r="F82" s="15"/>
      <c r="G82" s="4" t="s">
        <v>215</v>
      </c>
      <c r="H82" s="18">
        <f t="shared" si="15"/>
        <v>29326</v>
      </c>
      <c r="I82" s="4">
        <v>4855</v>
      </c>
      <c r="J82" s="6" t="s">
        <v>216</v>
      </c>
      <c r="K82" s="6" t="s">
        <v>45</v>
      </c>
      <c r="L82" s="6" t="s">
        <v>46</v>
      </c>
      <c r="M82" s="6" t="s">
        <v>46</v>
      </c>
      <c r="N82" s="23">
        <v>38194</v>
      </c>
      <c r="O82" s="12">
        <v>37731</v>
      </c>
      <c r="P82" s="4" t="s">
        <v>217</v>
      </c>
      <c r="Q82" s="2" t="s">
        <v>56</v>
      </c>
      <c r="R82" s="7">
        <v>2.5000000000000001E-2</v>
      </c>
      <c r="S82" s="36">
        <f t="shared" si="22"/>
        <v>1443.2750000000001</v>
      </c>
      <c r="T82" s="36">
        <f t="shared" si="16"/>
        <v>38674.274999999994</v>
      </c>
      <c r="U82" s="37">
        <f t="shared" si="23"/>
        <v>0.05</v>
      </c>
      <c r="V82" s="38">
        <f t="shared" si="17"/>
        <v>1886.5500000000002</v>
      </c>
      <c r="W82" s="8">
        <v>1</v>
      </c>
      <c r="X82" s="38">
        <f t="shared" si="18"/>
        <v>1886.5500000000002</v>
      </c>
      <c r="Y82" s="39">
        <f t="shared" si="19"/>
        <v>1509.24</v>
      </c>
      <c r="Z82" s="14"/>
      <c r="AA82" s="30"/>
      <c r="AB82" s="30" t="str">
        <f t="shared" si="24"/>
        <v>;</v>
      </c>
      <c r="AC82" s="30">
        <f>ROW()</f>
        <v>82</v>
      </c>
      <c r="AD82" s="34"/>
      <c r="AE82" s="28"/>
      <c r="AF82" s="28"/>
      <c r="AG82" s="28"/>
      <c r="AH82" s="28"/>
      <c r="AI82" s="28"/>
      <c r="AJ82" s="28"/>
      <c r="AK82" s="28"/>
      <c r="AL82" s="1"/>
      <c r="AM82" s="1"/>
      <c r="AN82" s="1"/>
      <c r="AO82" s="1"/>
      <c r="AP82" s="1"/>
      <c r="AQ82" s="1"/>
      <c r="AR82" s="1"/>
      <c r="AS82" s="1"/>
      <c r="AT82" s="1"/>
      <c r="AU82" s="1"/>
      <c r="AV82" s="1"/>
      <c r="AW82" s="1"/>
      <c r="AX82" s="1"/>
      <c r="AY82" s="1"/>
      <c r="AZ82" s="1"/>
      <c r="BA82" s="1"/>
      <c r="BB82" s="1"/>
      <c r="BC82" s="1"/>
      <c r="BD82" s="1"/>
      <c r="BE82" s="1"/>
      <c r="BF82" s="1"/>
      <c r="BG82" s="1"/>
      <c r="BH82" s="1"/>
      <c r="BI82" s="1"/>
      <c r="BJ82" s="1" t="s">
        <v>14</v>
      </c>
      <c r="BK82" s="27">
        <v>44651.6808564815</v>
      </c>
      <c r="BL82" s="1"/>
    </row>
    <row r="83" spans="1:64" x14ac:dyDescent="0.2">
      <c r="A83" s="1">
        <f t="shared" si="13"/>
        <v>4868</v>
      </c>
      <c r="B83" s="20" t="str">
        <f t="shared" si="20"/>
        <v>https://sv_printurl?email=sv_email&amp;AuthID=sv_auth&amp;Redirect=exportView.aspx&amp;X=sv_xdata&amp;Grid=sv_griddata&amp;Print=sv_org_group_grid@-.Statement@-.@-.@-.@-.@-.@-.@-.@-.0@-.&lt;&gt;@-.@-.like@-.like@-.@-.like@-.like@-.@-.like@-.@-.@-.sv_rrid@-.@-.@-.&amp;SO=Y&amp;RVO=Y&amp;PDFID=Terry Mansour_4868/DT=Print Statement</v>
      </c>
      <c r="C83" s="4" t="str">
        <f t="shared" si="21"/>
        <v>Statement</v>
      </c>
      <c r="D83" s="4" t="str">
        <f t="shared" si="14"/>
        <v>Terry Mansour_4868</v>
      </c>
      <c r="E83" s="20"/>
      <c r="F83" s="15"/>
      <c r="G83" s="4" t="s">
        <v>82</v>
      </c>
      <c r="H83" s="18">
        <f t="shared" si="15"/>
        <v>29269</v>
      </c>
      <c r="I83" s="4">
        <v>4868</v>
      </c>
      <c r="J83" s="6" t="s">
        <v>218</v>
      </c>
      <c r="K83" s="6" t="s">
        <v>45</v>
      </c>
      <c r="L83" s="6" t="s">
        <v>46</v>
      </c>
      <c r="M83" s="6" t="s">
        <v>46</v>
      </c>
      <c r="N83" s="23">
        <v>37648</v>
      </c>
      <c r="O83" s="12">
        <v>35443</v>
      </c>
      <c r="P83" s="4" t="s">
        <v>219</v>
      </c>
      <c r="Q83" s="2" t="s">
        <v>56</v>
      </c>
      <c r="R83" s="7">
        <v>0.02</v>
      </c>
      <c r="S83" s="36">
        <f t="shared" si="22"/>
        <v>1208.8600000000001</v>
      </c>
      <c r="T83" s="36">
        <f t="shared" si="16"/>
        <v>36151.86</v>
      </c>
      <c r="U83" s="37">
        <f t="shared" si="23"/>
        <v>0.05</v>
      </c>
      <c r="V83" s="38">
        <f t="shared" si="17"/>
        <v>1772.15</v>
      </c>
      <c r="W83" s="8">
        <v>1</v>
      </c>
      <c r="X83" s="38">
        <f t="shared" si="18"/>
        <v>1772.15</v>
      </c>
      <c r="Y83" s="39">
        <f t="shared" si="19"/>
        <v>1417.72</v>
      </c>
      <c r="Z83" s="14"/>
      <c r="AA83" s="30"/>
      <c r="AB83" s="30" t="str">
        <f t="shared" si="24"/>
        <v>;</v>
      </c>
      <c r="AC83" s="30">
        <f>ROW()</f>
        <v>83</v>
      </c>
      <c r="AD83" s="34"/>
      <c r="AE83" s="28"/>
      <c r="AF83" s="28"/>
      <c r="AG83" s="28"/>
      <c r="AH83" s="28"/>
      <c r="AI83" s="28"/>
      <c r="AJ83" s="28"/>
      <c r="AK83" s="28"/>
      <c r="AL83" s="1"/>
      <c r="AM83" s="1"/>
      <c r="AN83" s="1"/>
      <c r="AO83" s="1"/>
      <c r="AP83" s="1"/>
      <c r="AQ83" s="1"/>
      <c r="AR83" s="1"/>
      <c r="AS83" s="1"/>
      <c r="AT83" s="1"/>
      <c r="AU83" s="1"/>
      <c r="AV83" s="1"/>
      <c r="AW83" s="1"/>
      <c r="AX83" s="1"/>
      <c r="AY83" s="1"/>
      <c r="AZ83" s="1"/>
      <c r="BA83" s="1"/>
      <c r="BB83" s="1"/>
      <c r="BC83" s="1"/>
      <c r="BD83" s="1"/>
      <c r="BE83" s="1"/>
      <c r="BF83" s="1"/>
      <c r="BG83" s="1"/>
      <c r="BH83" s="1"/>
      <c r="BI83" s="1"/>
      <c r="BJ83" s="1" t="s">
        <v>14</v>
      </c>
      <c r="BK83" s="27">
        <v>44651.6808564815</v>
      </c>
      <c r="BL83" s="1"/>
    </row>
    <row r="84" spans="1:64" x14ac:dyDescent="0.2">
      <c r="A84" s="1">
        <f t="shared" si="13"/>
        <v>4973</v>
      </c>
      <c r="B84" s="20" t="str">
        <f t="shared" si="20"/>
        <v>https://sv_printurl?email=sv_email&amp;AuthID=sv_auth&amp;Redirect=exportView.aspx&amp;X=sv_xdata&amp;Grid=sv_griddata&amp;Print=sv_org_group_grid@-.Statement@-.@-.@-.@-.@-.@-.@-.@-.0@-.&lt;&gt;@-.@-.like@-.like@-.@-.like@-.like@-.@-.like@-.@-.@-.sv_rrid@-.@-.@-.&amp;SO=Y&amp;RVO=Y&amp;PDFID=Curtis Marble_4973/DT=Print Statement</v>
      </c>
      <c r="C84" s="4" t="str">
        <f t="shared" si="21"/>
        <v>Statement</v>
      </c>
      <c r="D84" s="4" t="str">
        <f t="shared" si="14"/>
        <v>Curtis Marble_4973</v>
      </c>
      <c r="E84" s="20"/>
      <c r="F84" s="15"/>
      <c r="G84" s="4" t="s">
        <v>90</v>
      </c>
      <c r="H84" s="18">
        <f t="shared" si="15"/>
        <v>29271</v>
      </c>
      <c r="I84" s="4">
        <v>4973</v>
      </c>
      <c r="J84" s="6" t="s">
        <v>220</v>
      </c>
      <c r="K84" s="6" t="s">
        <v>45</v>
      </c>
      <c r="L84" s="6" t="s">
        <v>46</v>
      </c>
      <c r="M84" s="6" t="s">
        <v>46</v>
      </c>
      <c r="N84" s="23">
        <v>37670</v>
      </c>
      <c r="O84" s="12">
        <v>30326</v>
      </c>
      <c r="P84" s="4" t="s">
        <v>178</v>
      </c>
      <c r="Q84" s="2" t="s">
        <v>56</v>
      </c>
      <c r="R84" s="7">
        <v>0.02</v>
      </c>
      <c r="S84" s="36">
        <f t="shared" si="22"/>
        <v>1106.52</v>
      </c>
      <c r="T84" s="36">
        <f t="shared" si="16"/>
        <v>30932.52</v>
      </c>
      <c r="U84" s="37">
        <f t="shared" si="23"/>
        <v>0.05</v>
      </c>
      <c r="V84" s="38">
        <f t="shared" si="17"/>
        <v>1516.3000000000002</v>
      </c>
      <c r="W84" s="8">
        <v>1</v>
      </c>
      <c r="X84" s="38">
        <f t="shared" si="18"/>
        <v>1516.3000000000002</v>
      </c>
      <c r="Y84" s="39">
        <f t="shared" si="19"/>
        <v>1213.04</v>
      </c>
      <c r="Z84" s="14"/>
      <c r="AA84" s="30"/>
      <c r="AB84" s="30" t="str">
        <f t="shared" si="24"/>
        <v>;</v>
      </c>
      <c r="AC84" s="30">
        <f>ROW()</f>
        <v>84</v>
      </c>
      <c r="AD84" s="34"/>
      <c r="AE84" s="28"/>
      <c r="AF84" s="28"/>
      <c r="AG84" s="28"/>
      <c r="AH84" s="28"/>
      <c r="AI84" s="28"/>
      <c r="AJ84" s="28"/>
      <c r="AK84" s="28"/>
      <c r="AL84" s="1"/>
      <c r="AM84" s="1"/>
      <c r="AN84" s="1"/>
      <c r="AO84" s="1"/>
      <c r="AP84" s="1"/>
      <c r="AQ84" s="1"/>
      <c r="AR84" s="1"/>
      <c r="AS84" s="1"/>
      <c r="AT84" s="1"/>
      <c r="AU84" s="1"/>
      <c r="AV84" s="1"/>
      <c r="AW84" s="1"/>
      <c r="AX84" s="1"/>
      <c r="AY84" s="1"/>
      <c r="AZ84" s="1"/>
      <c r="BA84" s="1"/>
      <c r="BB84" s="1"/>
      <c r="BC84" s="1"/>
      <c r="BD84" s="1"/>
      <c r="BE84" s="1"/>
      <c r="BF84" s="1"/>
      <c r="BG84" s="1"/>
      <c r="BH84" s="1"/>
      <c r="BI84" s="1"/>
      <c r="BJ84" s="1" t="s">
        <v>14</v>
      </c>
      <c r="BK84" s="27">
        <v>44651.6808564815</v>
      </c>
      <c r="BL84" s="1"/>
    </row>
    <row r="85" spans="1:64" x14ac:dyDescent="0.2">
      <c r="A85" s="1">
        <f t="shared" si="13"/>
        <v>5010</v>
      </c>
      <c r="B85" s="20" t="str">
        <f t="shared" si="20"/>
        <v>https://sv_printurl?email=sv_email&amp;AuthID=sv_auth&amp;Redirect=exportView.aspx&amp;X=sv_xdata&amp;Grid=sv_griddata&amp;Print=sv_org_group_grid@-.Statement@-.@-.@-.@-.@-.@-.@-.@-.0@-.&lt;&gt;@-.@-.like@-.like@-.@-.like@-.like@-.@-.like@-.@-.@-.sv_rrid@-.@-.@-.&amp;SO=Y&amp;RVO=Y&amp;PDFID=Angela Lacey_5010/DT=Print Statement</v>
      </c>
      <c r="C85" s="4" t="str">
        <f t="shared" si="21"/>
        <v>Statement</v>
      </c>
      <c r="D85" s="4" t="str">
        <f t="shared" si="14"/>
        <v>Angela Lacey_5010</v>
      </c>
      <c r="E85" s="20"/>
      <c r="F85" s="15"/>
      <c r="G85" s="4" t="s">
        <v>90</v>
      </c>
      <c r="H85" s="18">
        <f t="shared" si="15"/>
        <v>29271</v>
      </c>
      <c r="I85" s="4">
        <v>5010</v>
      </c>
      <c r="J85" s="6" t="s">
        <v>221</v>
      </c>
      <c r="K85" s="6" t="s">
        <v>45</v>
      </c>
      <c r="L85" s="6" t="s">
        <v>46</v>
      </c>
      <c r="M85" s="6" t="s">
        <v>46</v>
      </c>
      <c r="N85" s="23">
        <v>37669</v>
      </c>
      <c r="O85" s="12">
        <v>44117</v>
      </c>
      <c r="P85" s="4" t="s">
        <v>222</v>
      </c>
      <c r="Q85" s="2" t="s">
        <v>56</v>
      </c>
      <c r="R85" s="7">
        <v>0.01</v>
      </c>
      <c r="S85" s="36">
        <f t="shared" si="22"/>
        <v>941.17000000000007</v>
      </c>
      <c r="T85" s="36">
        <f t="shared" si="16"/>
        <v>44558.17</v>
      </c>
      <c r="U85" s="37">
        <f t="shared" si="23"/>
        <v>0.05</v>
      </c>
      <c r="V85" s="38">
        <f t="shared" si="17"/>
        <v>2205.85</v>
      </c>
      <c r="W85" s="8">
        <v>1</v>
      </c>
      <c r="X85" s="38">
        <f t="shared" si="18"/>
        <v>2205.85</v>
      </c>
      <c r="Y85" s="39">
        <f t="shared" si="19"/>
        <v>1764.68</v>
      </c>
      <c r="Z85" s="14"/>
      <c r="AA85" s="30"/>
      <c r="AB85" s="30" t="str">
        <f t="shared" si="24"/>
        <v>;</v>
      </c>
      <c r="AC85" s="30">
        <f>ROW()</f>
        <v>85</v>
      </c>
      <c r="AD85" s="34"/>
      <c r="AE85" s="28"/>
      <c r="AF85" s="28"/>
      <c r="AG85" s="28"/>
      <c r="AH85" s="28"/>
      <c r="AI85" s="28"/>
      <c r="AJ85" s="28"/>
      <c r="AK85" s="28"/>
      <c r="AL85" s="1"/>
      <c r="AM85" s="1"/>
      <c r="AN85" s="1"/>
      <c r="AO85" s="1"/>
      <c r="AP85" s="1"/>
      <c r="AQ85" s="1"/>
      <c r="AR85" s="1"/>
      <c r="AS85" s="1"/>
      <c r="AT85" s="1"/>
      <c r="AU85" s="1"/>
      <c r="AV85" s="1"/>
      <c r="AW85" s="1"/>
      <c r="AX85" s="1"/>
      <c r="AY85" s="1"/>
      <c r="AZ85" s="1"/>
      <c r="BA85" s="1"/>
      <c r="BB85" s="1"/>
      <c r="BC85" s="1"/>
      <c r="BD85" s="1"/>
      <c r="BE85" s="1"/>
      <c r="BF85" s="1"/>
      <c r="BG85" s="1"/>
      <c r="BH85" s="1"/>
      <c r="BI85" s="1"/>
      <c r="BJ85" s="1" t="s">
        <v>14</v>
      </c>
      <c r="BK85" s="27">
        <v>44651.6808564815</v>
      </c>
      <c r="BL85" s="1"/>
    </row>
    <row r="86" spans="1:64" x14ac:dyDescent="0.2">
      <c r="A86" s="1">
        <f t="shared" si="13"/>
        <v>5012</v>
      </c>
      <c r="B86" s="20" t="str">
        <f t="shared" si="20"/>
        <v>https://sv_printurl?email=sv_email&amp;AuthID=sv_auth&amp;Redirect=exportView.aspx&amp;X=sv_xdata&amp;Grid=sv_griddata&amp;Print=sv_org_group_grid@-.Statement@-.@-.@-.@-.@-.@-.@-.@-.0@-.&lt;&gt;@-.@-.like@-.like@-.@-.like@-.like@-.@-.like@-.@-.@-.sv_rrid@-.@-.@-.&amp;SO=Y&amp;RVO=Y&amp;PDFID=Stanley Tolle_5012/DT=Print Statement</v>
      </c>
      <c r="C86" s="4" t="str">
        <f t="shared" si="21"/>
        <v>Statement</v>
      </c>
      <c r="D86" s="4" t="str">
        <f t="shared" si="14"/>
        <v>Stanley Tolle_5012</v>
      </c>
      <c r="E86" s="20"/>
      <c r="F86" s="15"/>
      <c r="G86" s="4" t="s">
        <v>90</v>
      </c>
      <c r="H86" s="18">
        <f t="shared" si="15"/>
        <v>29271</v>
      </c>
      <c r="I86" s="4">
        <v>5012</v>
      </c>
      <c r="J86" s="6" t="s">
        <v>223</v>
      </c>
      <c r="K86" s="6" t="s">
        <v>45</v>
      </c>
      <c r="L86" s="6" t="s">
        <v>46</v>
      </c>
      <c r="M86" s="6" t="s">
        <v>46</v>
      </c>
      <c r="N86" s="23">
        <v>37662</v>
      </c>
      <c r="O86" s="12">
        <v>32282</v>
      </c>
      <c r="P86" s="4" t="s">
        <v>224</v>
      </c>
      <c r="Q86" s="2" t="s">
        <v>56</v>
      </c>
      <c r="R86" s="7">
        <v>2.5000000000000001E-2</v>
      </c>
      <c r="S86" s="36">
        <f t="shared" si="22"/>
        <v>1307.0500000000002</v>
      </c>
      <c r="T86" s="36">
        <f t="shared" si="16"/>
        <v>33089.049999999996</v>
      </c>
      <c r="U86" s="37">
        <f t="shared" si="23"/>
        <v>0.05</v>
      </c>
      <c r="V86" s="38">
        <f t="shared" si="17"/>
        <v>1614.1000000000001</v>
      </c>
      <c r="W86" s="8">
        <v>1</v>
      </c>
      <c r="X86" s="38">
        <f t="shared" si="18"/>
        <v>1614.1000000000001</v>
      </c>
      <c r="Y86" s="39">
        <f t="shared" si="19"/>
        <v>1291.28</v>
      </c>
      <c r="Z86" s="14"/>
      <c r="AA86" s="30"/>
      <c r="AB86" s="30" t="str">
        <f t="shared" si="24"/>
        <v>;</v>
      </c>
      <c r="AC86" s="30">
        <f>ROW()</f>
        <v>86</v>
      </c>
      <c r="AD86" s="34"/>
      <c r="AE86" s="28"/>
      <c r="AF86" s="28"/>
      <c r="AG86" s="28"/>
      <c r="AH86" s="28"/>
      <c r="AI86" s="28"/>
      <c r="AJ86" s="28"/>
      <c r="AK86" s="28"/>
      <c r="AL86" s="1"/>
      <c r="AM86" s="1"/>
      <c r="AN86" s="1"/>
      <c r="AO86" s="1"/>
      <c r="AP86" s="1"/>
      <c r="AQ86" s="1"/>
      <c r="AR86" s="1"/>
      <c r="AS86" s="1"/>
      <c r="AT86" s="1"/>
      <c r="AU86" s="1"/>
      <c r="AV86" s="1"/>
      <c r="AW86" s="1"/>
      <c r="AX86" s="1"/>
      <c r="AY86" s="1"/>
      <c r="AZ86" s="1"/>
      <c r="BA86" s="1"/>
      <c r="BB86" s="1"/>
      <c r="BC86" s="1"/>
      <c r="BD86" s="1"/>
      <c r="BE86" s="1"/>
      <c r="BF86" s="1"/>
      <c r="BG86" s="1"/>
      <c r="BH86" s="1"/>
      <c r="BI86" s="1"/>
      <c r="BJ86" s="1" t="s">
        <v>14</v>
      </c>
      <c r="BK86" s="27">
        <v>44651.6808564815</v>
      </c>
      <c r="BL86" s="1"/>
    </row>
    <row r="87" spans="1:64" x14ac:dyDescent="0.2">
      <c r="A87" s="1">
        <f t="shared" si="13"/>
        <v>5605</v>
      </c>
      <c r="B87" s="20" t="str">
        <f t="shared" si="20"/>
        <v>https://sv_printurl?email=sv_email&amp;AuthID=sv_auth&amp;Redirect=exportView.aspx&amp;X=sv_xdata&amp;Grid=sv_griddata&amp;Print=sv_org_group_grid@-.Statement@-.@-.@-.@-.@-.@-.@-.@-.0@-.&lt;&gt;@-.@-.like@-.like@-.@-.like@-.like@-.@-.like@-.@-.@-.sv_rrid@-.@-.@-.&amp;SO=Y&amp;RVO=Y&amp;PDFID=Chad Mcginley_5605/DT=Print Statement</v>
      </c>
      <c r="C87" s="4" t="str">
        <f t="shared" si="21"/>
        <v>Statement</v>
      </c>
      <c r="D87" s="4" t="str">
        <f t="shared" si="14"/>
        <v>Chad Mcginley_5605</v>
      </c>
      <c r="E87" s="20"/>
      <c r="F87" s="15"/>
      <c r="G87" s="4" t="s">
        <v>90</v>
      </c>
      <c r="H87" s="18">
        <f t="shared" si="15"/>
        <v>29271</v>
      </c>
      <c r="I87" s="4">
        <v>5605</v>
      </c>
      <c r="J87" s="6" t="s">
        <v>225</v>
      </c>
      <c r="K87" s="6" t="s">
        <v>45</v>
      </c>
      <c r="L87" s="6" t="s">
        <v>46</v>
      </c>
      <c r="M87" s="6" t="s">
        <v>46</v>
      </c>
      <c r="N87" s="23">
        <v>37697</v>
      </c>
      <c r="O87" s="12">
        <v>30160</v>
      </c>
      <c r="P87" s="4" t="s">
        <v>226</v>
      </c>
      <c r="Q87" s="2" t="s">
        <v>56</v>
      </c>
      <c r="R87" s="7">
        <v>1.4999999999999999E-2</v>
      </c>
      <c r="S87" s="36">
        <f t="shared" si="22"/>
        <v>952.4</v>
      </c>
      <c r="T87" s="36">
        <f t="shared" si="16"/>
        <v>30612.399999999998</v>
      </c>
      <c r="U87" s="37">
        <f t="shared" si="23"/>
        <v>0.05</v>
      </c>
      <c r="V87" s="38">
        <f t="shared" si="17"/>
        <v>1508</v>
      </c>
      <c r="W87" s="8">
        <v>1</v>
      </c>
      <c r="X87" s="38">
        <f t="shared" si="18"/>
        <v>1508</v>
      </c>
      <c r="Y87" s="39">
        <f t="shared" si="19"/>
        <v>1206.4000000000001</v>
      </c>
      <c r="Z87" s="14"/>
      <c r="AA87" s="30"/>
      <c r="AB87" s="30" t="str">
        <f t="shared" si="24"/>
        <v>;</v>
      </c>
      <c r="AC87" s="30">
        <f>ROW()</f>
        <v>87</v>
      </c>
      <c r="AD87" s="34"/>
      <c r="AE87" s="28"/>
      <c r="AF87" s="28"/>
      <c r="AG87" s="28"/>
      <c r="AH87" s="28"/>
      <c r="AI87" s="28"/>
      <c r="AJ87" s="28"/>
      <c r="AK87" s="28"/>
      <c r="AL87" s="1"/>
      <c r="AM87" s="1"/>
      <c r="AN87" s="1"/>
      <c r="AO87" s="1"/>
      <c r="AP87" s="1"/>
      <c r="AQ87" s="1"/>
      <c r="AR87" s="1"/>
      <c r="AS87" s="1"/>
      <c r="AT87" s="1"/>
      <c r="AU87" s="1"/>
      <c r="AV87" s="1"/>
      <c r="AW87" s="1"/>
      <c r="AX87" s="1"/>
      <c r="AY87" s="1"/>
      <c r="AZ87" s="1"/>
      <c r="BA87" s="1"/>
      <c r="BB87" s="1"/>
      <c r="BC87" s="1"/>
      <c r="BD87" s="1"/>
      <c r="BE87" s="1"/>
      <c r="BF87" s="1"/>
      <c r="BG87" s="1"/>
      <c r="BH87" s="1"/>
      <c r="BI87" s="1"/>
      <c r="BJ87" s="1" t="s">
        <v>14</v>
      </c>
      <c r="BK87" s="27">
        <v>44651.6808564815</v>
      </c>
      <c r="BL87" s="1"/>
    </row>
    <row r="88" spans="1:64" x14ac:dyDescent="0.2">
      <c r="A88" s="1">
        <f t="shared" si="13"/>
        <v>5609</v>
      </c>
      <c r="B88" s="20" t="str">
        <f t="shared" si="20"/>
        <v>https://sv_printurl?email=sv_email&amp;AuthID=sv_auth&amp;Redirect=exportView.aspx&amp;X=sv_xdata&amp;Grid=sv_griddata&amp;Print=sv_org_group_grid@-.Statement@-.@-.@-.@-.@-.@-.@-.@-.0@-.&lt;&gt;@-.@-.like@-.like@-.@-.like@-.like@-.@-.like@-.@-.@-.sv_rrid@-.@-.@-.&amp;SO=Y&amp;RVO=Y&amp;PDFID=Joann Bertram_5609/DT=Print Statement</v>
      </c>
      <c r="C88" s="4" t="str">
        <f t="shared" si="21"/>
        <v>Statement</v>
      </c>
      <c r="D88" s="4" t="str">
        <f t="shared" si="14"/>
        <v>Joann Bertram_5609</v>
      </c>
      <c r="E88" s="20"/>
      <c r="F88" s="15"/>
      <c r="G88" s="4" t="s">
        <v>90</v>
      </c>
      <c r="H88" s="18">
        <f t="shared" si="15"/>
        <v>29271</v>
      </c>
      <c r="I88" s="4">
        <v>5609</v>
      </c>
      <c r="J88" s="6" t="s">
        <v>227</v>
      </c>
      <c r="K88" s="6" t="s">
        <v>45</v>
      </c>
      <c r="L88" s="6" t="s">
        <v>46</v>
      </c>
      <c r="M88" s="6" t="s">
        <v>46</v>
      </c>
      <c r="N88" s="23">
        <v>37697</v>
      </c>
      <c r="O88" s="12">
        <v>42141</v>
      </c>
      <c r="P88" s="4" t="s">
        <v>165</v>
      </c>
      <c r="Q88" s="2" t="s">
        <v>56</v>
      </c>
      <c r="R88" s="7">
        <v>0.02</v>
      </c>
      <c r="S88" s="36">
        <f t="shared" si="22"/>
        <v>1342.8200000000002</v>
      </c>
      <c r="T88" s="36">
        <f t="shared" si="16"/>
        <v>42983.82</v>
      </c>
      <c r="U88" s="37">
        <f t="shared" si="23"/>
        <v>0.05</v>
      </c>
      <c r="V88" s="38">
        <f t="shared" si="17"/>
        <v>2107.0500000000002</v>
      </c>
      <c r="W88" s="8">
        <v>1</v>
      </c>
      <c r="X88" s="38">
        <f t="shared" si="18"/>
        <v>2107.0500000000002</v>
      </c>
      <c r="Y88" s="39">
        <f t="shared" si="19"/>
        <v>1685.64</v>
      </c>
      <c r="Z88" s="14"/>
      <c r="AA88" s="30"/>
      <c r="AB88" s="30" t="str">
        <f t="shared" si="24"/>
        <v>;</v>
      </c>
      <c r="AC88" s="30">
        <f>ROW()</f>
        <v>88</v>
      </c>
      <c r="AD88" s="34"/>
      <c r="AE88" s="28"/>
      <c r="AF88" s="28"/>
      <c r="AG88" s="28"/>
      <c r="AH88" s="28"/>
      <c r="AI88" s="28"/>
      <c r="AJ88" s="28"/>
      <c r="AK88" s="28"/>
      <c r="AL88" s="1"/>
      <c r="AM88" s="1"/>
      <c r="AN88" s="1"/>
      <c r="AO88" s="1"/>
      <c r="AP88" s="1"/>
      <c r="AQ88" s="1"/>
      <c r="AR88" s="1"/>
      <c r="AS88" s="1"/>
      <c r="AT88" s="1"/>
      <c r="AU88" s="1"/>
      <c r="AV88" s="1"/>
      <c r="AW88" s="1"/>
      <c r="AX88" s="1"/>
      <c r="AY88" s="1"/>
      <c r="AZ88" s="1"/>
      <c r="BA88" s="1"/>
      <c r="BB88" s="1"/>
      <c r="BC88" s="1"/>
      <c r="BD88" s="1"/>
      <c r="BE88" s="1"/>
      <c r="BF88" s="1"/>
      <c r="BG88" s="1"/>
      <c r="BH88" s="1"/>
      <c r="BI88" s="1"/>
      <c r="BJ88" s="1" t="s">
        <v>14</v>
      </c>
      <c r="BK88" s="27">
        <v>44651.6808564815</v>
      </c>
      <c r="BL88" s="1"/>
    </row>
    <row r="89" spans="1:64" x14ac:dyDescent="0.2">
      <c r="A89" s="1">
        <f t="shared" si="13"/>
        <v>5847</v>
      </c>
      <c r="B89" s="20" t="str">
        <f t="shared" si="20"/>
        <v>https://sv_printurl?email=sv_email&amp;AuthID=sv_auth&amp;Redirect=exportView.aspx&amp;X=sv_xdata&amp;Grid=sv_griddata&amp;Print=sv_org_group_grid@-.Statement@-.@-.@-.@-.@-.@-.@-.@-.0@-.&lt;&gt;@-.@-.like@-.like@-.@-.like@-.like@-.@-.like@-.@-.@-.sv_rrid@-.@-.@-.&amp;SO=Y&amp;RVO=Y&amp;PDFID=Lawrence Heim_5847/DT=Print Statement</v>
      </c>
      <c r="C89" s="4" t="str">
        <f t="shared" si="21"/>
        <v>Statement</v>
      </c>
      <c r="D89" s="4" t="str">
        <f t="shared" si="14"/>
        <v>Lawrence Heim_5847</v>
      </c>
      <c r="E89" s="20"/>
      <c r="F89" s="15"/>
      <c r="G89" s="4" t="s">
        <v>90</v>
      </c>
      <c r="H89" s="18">
        <f t="shared" si="15"/>
        <v>29271</v>
      </c>
      <c r="I89" s="4">
        <v>5847</v>
      </c>
      <c r="J89" s="6" t="s">
        <v>228</v>
      </c>
      <c r="K89" s="6" t="s">
        <v>45</v>
      </c>
      <c r="L89" s="6" t="s">
        <v>46</v>
      </c>
      <c r="M89" s="6" t="s">
        <v>46</v>
      </c>
      <c r="N89" s="23">
        <v>37711</v>
      </c>
      <c r="O89" s="12">
        <v>29515</v>
      </c>
      <c r="P89" s="4" t="s">
        <v>229</v>
      </c>
      <c r="Q89" s="2" t="s">
        <v>56</v>
      </c>
      <c r="R89" s="7">
        <v>2.5000000000000001E-2</v>
      </c>
      <c r="S89" s="36">
        <f t="shared" si="22"/>
        <v>1237.875</v>
      </c>
      <c r="T89" s="36">
        <f t="shared" si="16"/>
        <v>30252.874999999996</v>
      </c>
      <c r="U89" s="37">
        <f t="shared" si="23"/>
        <v>0.05</v>
      </c>
      <c r="V89" s="38">
        <f t="shared" si="17"/>
        <v>1475.75</v>
      </c>
      <c r="W89" s="8">
        <v>1</v>
      </c>
      <c r="X89" s="38">
        <f t="shared" si="18"/>
        <v>1475.75</v>
      </c>
      <c r="Y89" s="39">
        <f t="shared" si="19"/>
        <v>1180.6000000000001</v>
      </c>
      <c r="Z89" s="14"/>
      <c r="AA89" s="30"/>
      <c r="AB89" s="30" t="str">
        <f t="shared" si="24"/>
        <v>;</v>
      </c>
      <c r="AC89" s="30">
        <f>ROW()</f>
        <v>89</v>
      </c>
      <c r="AD89" s="34"/>
      <c r="AE89" s="28"/>
      <c r="AF89" s="28"/>
      <c r="AG89" s="28"/>
      <c r="AH89" s="28"/>
      <c r="AI89" s="28"/>
      <c r="AJ89" s="28"/>
      <c r="AK89" s="28"/>
      <c r="AL89" s="1"/>
      <c r="AM89" s="1"/>
      <c r="AN89" s="1"/>
      <c r="AO89" s="1"/>
      <c r="AP89" s="1"/>
      <c r="AQ89" s="1"/>
      <c r="AR89" s="1"/>
      <c r="AS89" s="1"/>
      <c r="AT89" s="1"/>
      <c r="AU89" s="1"/>
      <c r="AV89" s="1"/>
      <c r="AW89" s="1"/>
      <c r="AX89" s="1"/>
      <c r="AY89" s="1"/>
      <c r="AZ89" s="1"/>
      <c r="BA89" s="1"/>
      <c r="BB89" s="1"/>
      <c r="BC89" s="1"/>
      <c r="BD89" s="1"/>
      <c r="BE89" s="1"/>
      <c r="BF89" s="1"/>
      <c r="BG89" s="1"/>
      <c r="BH89" s="1"/>
      <c r="BI89" s="1"/>
      <c r="BJ89" s="1" t="s">
        <v>14</v>
      </c>
      <c r="BK89" s="27">
        <v>44651.6808564815</v>
      </c>
      <c r="BL89" s="1"/>
    </row>
    <row r="90" spans="1:64" x14ac:dyDescent="0.2">
      <c r="A90" s="1">
        <f t="shared" si="13"/>
        <v>6049</v>
      </c>
      <c r="B90" s="20" t="str">
        <f t="shared" si="20"/>
        <v>https://sv_printurl?email=sv_email&amp;AuthID=sv_auth&amp;Redirect=exportView.aspx&amp;X=sv_xdata&amp;Grid=sv_griddata&amp;Print=sv_org_group_grid@-.Statement@-.@-.@-.@-.@-.@-.@-.@-.0@-.&lt;&gt;@-.@-.like@-.like@-.@-.like@-.like@-.@-.like@-.@-.@-.sv_rrid@-.@-.@-.&amp;SO=Y&amp;RVO=Y&amp;PDFID=John Montgomery_6049/DT=Print Statement</v>
      </c>
      <c r="C90" s="4" t="str">
        <f t="shared" si="21"/>
        <v>Statement</v>
      </c>
      <c r="D90" s="4" t="str">
        <f t="shared" si="14"/>
        <v>John Montgomery_6049</v>
      </c>
      <c r="E90" s="20"/>
      <c r="F90" s="15"/>
      <c r="G90" s="4" t="s">
        <v>90</v>
      </c>
      <c r="H90" s="18">
        <f t="shared" si="15"/>
        <v>29271</v>
      </c>
      <c r="I90" s="4">
        <v>6049</v>
      </c>
      <c r="J90" s="6" t="s">
        <v>230</v>
      </c>
      <c r="K90" s="6" t="s">
        <v>45</v>
      </c>
      <c r="L90" s="6" t="s">
        <v>46</v>
      </c>
      <c r="M90" s="6" t="s">
        <v>46</v>
      </c>
      <c r="N90" s="23">
        <v>37725</v>
      </c>
      <c r="O90" s="12">
        <v>31616</v>
      </c>
      <c r="P90" s="4" t="s">
        <v>231</v>
      </c>
      <c r="Q90" s="2" t="s">
        <v>59</v>
      </c>
      <c r="R90" s="7">
        <v>0.04</v>
      </c>
      <c r="S90" s="36">
        <f t="shared" si="22"/>
        <v>1764.64</v>
      </c>
      <c r="T90" s="36">
        <f t="shared" si="16"/>
        <v>32880.639999999999</v>
      </c>
      <c r="U90" s="37">
        <f t="shared" si="23"/>
        <v>0.05</v>
      </c>
      <c r="V90" s="38">
        <f t="shared" si="17"/>
        <v>1580.8000000000002</v>
      </c>
      <c r="W90" s="8">
        <v>1</v>
      </c>
      <c r="X90" s="38">
        <f t="shared" si="18"/>
        <v>1580.8000000000002</v>
      </c>
      <c r="Y90" s="39">
        <f t="shared" si="19"/>
        <v>1264.6400000000001</v>
      </c>
      <c r="Z90" s="14"/>
      <c r="AA90" s="30"/>
      <c r="AB90" s="30" t="str">
        <f t="shared" si="24"/>
        <v>;</v>
      </c>
      <c r="AC90" s="30">
        <f>ROW()</f>
        <v>90</v>
      </c>
      <c r="AD90" s="34"/>
      <c r="AE90" s="28"/>
      <c r="AF90" s="28"/>
      <c r="AG90" s="28"/>
      <c r="AH90" s="28"/>
      <c r="AI90" s="28"/>
      <c r="AJ90" s="28"/>
      <c r="AK90" s="28"/>
      <c r="AL90" s="1"/>
      <c r="AM90" s="1"/>
      <c r="AN90" s="1"/>
      <c r="AO90" s="1"/>
      <c r="AP90" s="1"/>
      <c r="AQ90" s="1"/>
      <c r="AR90" s="1"/>
      <c r="AS90" s="1"/>
      <c r="AT90" s="1"/>
      <c r="AU90" s="1"/>
      <c r="AV90" s="1"/>
      <c r="AW90" s="1"/>
      <c r="AX90" s="1"/>
      <c r="AY90" s="1"/>
      <c r="AZ90" s="1"/>
      <c r="BA90" s="1"/>
      <c r="BB90" s="1"/>
      <c r="BC90" s="1"/>
      <c r="BD90" s="1"/>
      <c r="BE90" s="1"/>
      <c r="BF90" s="1"/>
      <c r="BG90" s="1"/>
      <c r="BH90" s="1"/>
      <c r="BI90" s="1"/>
      <c r="BJ90" s="1" t="s">
        <v>14</v>
      </c>
      <c r="BK90" s="27">
        <v>44651.6808564815</v>
      </c>
      <c r="BL90" s="1"/>
    </row>
    <row r="91" spans="1:64" x14ac:dyDescent="0.2">
      <c r="A91" s="1">
        <f t="shared" si="13"/>
        <v>6353</v>
      </c>
      <c r="B91" s="20" t="str">
        <f t="shared" si="20"/>
        <v>https://sv_printurl?email=sv_email&amp;AuthID=sv_auth&amp;Redirect=exportView.aspx&amp;X=sv_xdata&amp;Grid=sv_griddata&amp;Print=sv_org_group_grid@-.Statement@-.@-.@-.@-.@-.@-.@-.@-.0@-.&lt;&gt;@-.@-.like@-.like@-.@-.like@-.like@-.@-.like@-.@-.@-.sv_rrid@-.@-.@-.&amp;SO=Y&amp;RVO=Y&amp;PDFID=Roger Phinney_6353/DT=Print Statement</v>
      </c>
      <c r="C91" s="4" t="str">
        <f t="shared" si="21"/>
        <v>Statement</v>
      </c>
      <c r="D91" s="4" t="str">
        <f t="shared" si="14"/>
        <v>Roger Phinney_6353</v>
      </c>
      <c r="E91" s="20"/>
      <c r="F91" s="15"/>
      <c r="G91" s="4" t="s">
        <v>90</v>
      </c>
      <c r="H91" s="18">
        <f t="shared" si="15"/>
        <v>29271</v>
      </c>
      <c r="I91" s="4">
        <v>6353</v>
      </c>
      <c r="J91" s="6" t="s">
        <v>232</v>
      </c>
      <c r="K91" s="6" t="s">
        <v>45</v>
      </c>
      <c r="L91" s="6" t="s">
        <v>46</v>
      </c>
      <c r="M91" s="6" t="s">
        <v>46</v>
      </c>
      <c r="N91" s="23">
        <v>37760</v>
      </c>
      <c r="O91" s="12">
        <v>43534</v>
      </c>
      <c r="P91" s="4" t="s">
        <v>233</v>
      </c>
      <c r="Q91" s="2" t="s">
        <v>59</v>
      </c>
      <c r="R91" s="7">
        <v>0.03</v>
      </c>
      <c r="S91" s="36">
        <f t="shared" si="22"/>
        <v>1806.02</v>
      </c>
      <c r="T91" s="36">
        <f t="shared" si="16"/>
        <v>44840.020000000004</v>
      </c>
      <c r="U91" s="37">
        <f t="shared" si="23"/>
        <v>0.05</v>
      </c>
      <c r="V91" s="38">
        <f t="shared" si="17"/>
        <v>2176.7000000000003</v>
      </c>
      <c r="W91" s="8">
        <v>1</v>
      </c>
      <c r="X91" s="38">
        <f t="shared" si="18"/>
        <v>2176.7000000000003</v>
      </c>
      <c r="Y91" s="39">
        <f t="shared" si="19"/>
        <v>1741.3600000000001</v>
      </c>
      <c r="Z91" s="14"/>
      <c r="AA91" s="30"/>
      <c r="AB91" s="30" t="str">
        <f t="shared" si="24"/>
        <v>;</v>
      </c>
      <c r="AC91" s="30">
        <f>ROW()</f>
        <v>91</v>
      </c>
      <c r="AD91" s="34"/>
      <c r="AE91" s="28"/>
      <c r="AF91" s="28"/>
      <c r="AG91" s="28"/>
      <c r="AH91" s="28"/>
      <c r="AI91" s="28"/>
      <c r="AJ91" s="28"/>
      <c r="AK91" s="28"/>
      <c r="AL91" s="1"/>
      <c r="AM91" s="1"/>
      <c r="AN91" s="1"/>
      <c r="AO91" s="1"/>
      <c r="AP91" s="1"/>
      <c r="AQ91" s="1"/>
      <c r="AR91" s="1"/>
      <c r="AS91" s="1"/>
      <c r="AT91" s="1"/>
      <c r="AU91" s="1"/>
      <c r="AV91" s="1"/>
      <c r="AW91" s="1"/>
      <c r="AX91" s="1"/>
      <c r="AY91" s="1"/>
      <c r="AZ91" s="1"/>
      <c r="BA91" s="1"/>
      <c r="BB91" s="1"/>
      <c r="BC91" s="1"/>
      <c r="BD91" s="1"/>
      <c r="BE91" s="1"/>
      <c r="BF91" s="1"/>
      <c r="BG91" s="1"/>
      <c r="BH91" s="1"/>
      <c r="BI91" s="1"/>
      <c r="BJ91" s="1" t="s">
        <v>14</v>
      </c>
      <c r="BK91" s="27">
        <v>44651.6808564815</v>
      </c>
      <c r="BL91" s="1"/>
    </row>
    <row r="92" spans="1:64" x14ac:dyDescent="0.2">
      <c r="A92" s="1">
        <f t="shared" si="13"/>
        <v>6439</v>
      </c>
      <c r="B92" s="20" t="str">
        <f t="shared" si="20"/>
        <v>https://sv_printurl?email=sv_email&amp;AuthID=sv_auth&amp;Redirect=exportView.aspx&amp;X=sv_xdata&amp;Grid=sv_griddata&amp;Print=sv_org_group_grid@-.Statement@-.@-.@-.@-.@-.@-.@-.@-.0@-.&lt;&gt;@-.@-.like@-.like@-.@-.like@-.like@-.@-.like@-.@-.@-.sv_rrid@-.@-.@-.&amp;SO=Y&amp;RVO=Y&amp;PDFID=Jeff Bashaw_6439/DT=Print Statement</v>
      </c>
      <c r="C92" s="4" t="str">
        <f t="shared" si="21"/>
        <v>Statement</v>
      </c>
      <c r="D92" s="4" t="str">
        <f t="shared" si="14"/>
        <v>Jeff Bashaw_6439</v>
      </c>
      <c r="E92" s="20"/>
      <c r="F92" s="15"/>
      <c r="G92" s="4" t="s">
        <v>90</v>
      </c>
      <c r="H92" s="18">
        <f t="shared" si="15"/>
        <v>29271</v>
      </c>
      <c r="I92" s="4">
        <v>6439</v>
      </c>
      <c r="J92" s="6" t="s">
        <v>234</v>
      </c>
      <c r="K92" s="6" t="s">
        <v>45</v>
      </c>
      <c r="L92" s="6" t="s">
        <v>46</v>
      </c>
      <c r="M92" s="6" t="s">
        <v>46</v>
      </c>
      <c r="N92" s="23">
        <v>37683</v>
      </c>
      <c r="O92" s="12">
        <v>46634</v>
      </c>
      <c r="P92" s="4" t="s">
        <v>235</v>
      </c>
      <c r="Q92" s="2" t="s">
        <v>56</v>
      </c>
      <c r="R92" s="7">
        <v>2.5000000000000001E-2</v>
      </c>
      <c r="S92" s="36">
        <f t="shared" si="22"/>
        <v>1665.8500000000001</v>
      </c>
      <c r="T92" s="36">
        <f t="shared" si="16"/>
        <v>47799.85</v>
      </c>
      <c r="U92" s="37">
        <f t="shared" si="23"/>
        <v>0.05</v>
      </c>
      <c r="V92" s="38">
        <f t="shared" si="17"/>
        <v>2331.7000000000003</v>
      </c>
      <c r="W92" s="8">
        <v>1</v>
      </c>
      <c r="X92" s="38">
        <f t="shared" si="18"/>
        <v>2331.7000000000003</v>
      </c>
      <c r="Y92" s="39">
        <f t="shared" si="19"/>
        <v>1865.3600000000001</v>
      </c>
      <c r="Z92" s="14"/>
      <c r="AA92" s="30"/>
      <c r="AB92" s="30" t="str">
        <f t="shared" si="24"/>
        <v>;</v>
      </c>
      <c r="AC92" s="30">
        <f>ROW()</f>
        <v>92</v>
      </c>
      <c r="AD92" s="34"/>
      <c r="AE92" s="28"/>
      <c r="AF92" s="28"/>
      <c r="AG92" s="28"/>
      <c r="AH92" s="28"/>
      <c r="AI92" s="28"/>
      <c r="AJ92" s="28"/>
      <c r="AK92" s="28"/>
      <c r="AL92" s="1"/>
      <c r="AM92" s="1"/>
      <c r="AN92" s="1"/>
      <c r="AO92" s="1"/>
      <c r="AP92" s="1"/>
      <c r="AQ92" s="1"/>
      <c r="AR92" s="1"/>
      <c r="AS92" s="1"/>
      <c r="AT92" s="1"/>
      <c r="AU92" s="1"/>
      <c r="AV92" s="1"/>
      <c r="AW92" s="1"/>
      <c r="AX92" s="1"/>
      <c r="AY92" s="1"/>
      <c r="AZ92" s="1"/>
      <c r="BA92" s="1"/>
      <c r="BB92" s="1"/>
      <c r="BC92" s="1"/>
      <c r="BD92" s="1"/>
      <c r="BE92" s="1"/>
      <c r="BF92" s="1"/>
      <c r="BG92" s="1"/>
      <c r="BH92" s="1"/>
      <c r="BI92" s="1"/>
      <c r="BJ92" s="1" t="s">
        <v>14</v>
      </c>
      <c r="BK92" s="27">
        <v>44651.6808564815</v>
      </c>
      <c r="BL92" s="1"/>
    </row>
    <row r="93" spans="1:64" x14ac:dyDescent="0.2">
      <c r="A93" s="1">
        <f t="shared" si="13"/>
        <v>6461</v>
      </c>
      <c r="B93" s="20" t="str">
        <f t="shared" si="20"/>
        <v>https://sv_printurl?email=sv_email&amp;AuthID=sv_auth&amp;Redirect=exportView.aspx&amp;X=sv_xdata&amp;Grid=sv_griddata&amp;Print=sv_org_group_grid@-.Statement@-.@-.@-.@-.@-.@-.@-.@-.0@-.&lt;&gt;@-.@-.like@-.like@-.@-.like@-.like@-.@-.like@-.@-.@-.sv_rrid@-.@-.@-.&amp;SO=Y&amp;RVO=Y&amp;PDFID=Maryann Salgado_6461/DT=Print Statement</v>
      </c>
      <c r="C93" s="4" t="str">
        <f t="shared" si="21"/>
        <v>Statement</v>
      </c>
      <c r="D93" s="4" t="str">
        <f t="shared" si="14"/>
        <v>Maryann Salgado_6461</v>
      </c>
      <c r="E93" s="20"/>
      <c r="F93" s="15"/>
      <c r="G93" s="4" t="s">
        <v>90</v>
      </c>
      <c r="H93" s="18">
        <f t="shared" si="15"/>
        <v>29271</v>
      </c>
      <c r="I93" s="4">
        <v>6461</v>
      </c>
      <c r="J93" s="6" t="s">
        <v>236</v>
      </c>
      <c r="K93" s="6" t="s">
        <v>45</v>
      </c>
      <c r="L93" s="6" t="s">
        <v>46</v>
      </c>
      <c r="M93" s="6" t="s">
        <v>46</v>
      </c>
      <c r="N93" s="23">
        <v>37781</v>
      </c>
      <c r="O93" s="12">
        <v>31200</v>
      </c>
      <c r="P93" s="4" t="s">
        <v>237</v>
      </c>
      <c r="Q93" s="2" t="s">
        <v>48</v>
      </c>
      <c r="R93" s="7">
        <v>0</v>
      </c>
      <c r="S93" s="36">
        <f t="shared" si="22"/>
        <v>500</v>
      </c>
      <c r="T93" s="36">
        <f t="shared" si="16"/>
        <v>31200</v>
      </c>
      <c r="U93" s="37">
        <f t="shared" si="23"/>
        <v>0.05</v>
      </c>
      <c r="V93" s="38">
        <f t="shared" si="17"/>
        <v>1560</v>
      </c>
      <c r="W93" s="8">
        <v>1</v>
      </c>
      <c r="X93" s="38">
        <f t="shared" si="18"/>
        <v>1560</v>
      </c>
      <c r="Y93" s="39">
        <f t="shared" si="19"/>
        <v>1248</v>
      </c>
      <c r="Z93" s="14"/>
      <c r="AA93" s="30"/>
      <c r="AB93" s="30" t="str">
        <f t="shared" si="24"/>
        <v>;</v>
      </c>
      <c r="AC93" s="30">
        <f>ROW()</f>
        <v>93</v>
      </c>
      <c r="AD93" s="34"/>
      <c r="AE93" s="28"/>
      <c r="AF93" s="28"/>
      <c r="AG93" s="28"/>
      <c r="AH93" s="28"/>
      <c r="AI93" s="28"/>
      <c r="AJ93" s="28"/>
      <c r="AK93" s="28"/>
      <c r="AL93" s="1"/>
      <c r="AM93" s="1"/>
      <c r="AN93" s="1"/>
      <c r="AO93" s="1"/>
      <c r="AP93" s="1"/>
      <c r="AQ93" s="1"/>
      <c r="AR93" s="1"/>
      <c r="AS93" s="1"/>
      <c r="AT93" s="1"/>
      <c r="AU93" s="1"/>
      <c r="AV93" s="1"/>
      <c r="AW93" s="1"/>
      <c r="AX93" s="1"/>
      <c r="AY93" s="1"/>
      <c r="AZ93" s="1"/>
      <c r="BA93" s="1"/>
      <c r="BB93" s="1"/>
      <c r="BC93" s="1"/>
      <c r="BD93" s="1"/>
      <c r="BE93" s="1"/>
      <c r="BF93" s="1"/>
      <c r="BG93" s="1"/>
      <c r="BH93" s="1"/>
      <c r="BI93" s="1"/>
      <c r="BJ93" s="1" t="s">
        <v>14</v>
      </c>
      <c r="BK93" s="27">
        <v>44651.6808564815</v>
      </c>
      <c r="BL93" s="1"/>
    </row>
    <row r="94" spans="1:64" x14ac:dyDescent="0.2">
      <c r="A94" s="1">
        <f t="shared" si="13"/>
        <v>6563</v>
      </c>
      <c r="B94" s="20" t="str">
        <f t="shared" si="20"/>
        <v>https://sv_printurl?email=sv_email&amp;AuthID=sv_auth&amp;Redirect=exportView.aspx&amp;X=sv_xdata&amp;Grid=sv_griddata&amp;Print=sv_org_group_grid@-.Statement@-.@-.@-.@-.@-.@-.@-.@-.0@-.&lt;&gt;@-.@-.like@-.like@-.@-.like@-.like@-.@-.like@-.@-.@-.sv_rrid@-.@-.@-.&amp;SO=Y&amp;RVO=Y&amp;PDFID=Robert Stackhouse_6563/DT=Print Statement</v>
      </c>
      <c r="C94" s="4" t="str">
        <f t="shared" si="21"/>
        <v>Statement</v>
      </c>
      <c r="D94" s="4" t="str">
        <f t="shared" si="14"/>
        <v>Robert Stackhouse_6563</v>
      </c>
      <c r="E94" s="20"/>
      <c r="F94" s="15"/>
      <c r="G94" s="4" t="s">
        <v>215</v>
      </c>
      <c r="H94" s="18">
        <f t="shared" si="15"/>
        <v>29326</v>
      </c>
      <c r="I94" s="4">
        <v>6563</v>
      </c>
      <c r="J94" s="6" t="s">
        <v>238</v>
      </c>
      <c r="K94" s="6" t="s">
        <v>45</v>
      </c>
      <c r="L94" s="6" t="s">
        <v>46</v>
      </c>
      <c r="M94" s="6" t="s">
        <v>46</v>
      </c>
      <c r="N94" s="23">
        <v>38243</v>
      </c>
      <c r="O94" s="12">
        <v>35880</v>
      </c>
      <c r="P94" s="4" t="s">
        <v>84</v>
      </c>
      <c r="Q94" s="2" t="s">
        <v>59</v>
      </c>
      <c r="R94" s="7">
        <v>0.04</v>
      </c>
      <c r="S94" s="36">
        <f t="shared" si="22"/>
        <v>1935.2</v>
      </c>
      <c r="T94" s="36">
        <f t="shared" si="16"/>
        <v>37315.200000000004</v>
      </c>
      <c r="U94" s="37">
        <f t="shared" si="23"/>
        <v>0.05</v>
      </c>
      <c r="V94" s="38">
        <f t="shared" si="17"/>
        <v>1794</v>
      </c>
      <c r="W94" s="8">
        <v>1</v>
      </c>
      <c r="X94" s="38">
        <f t="shared" si="18"/>
        <v>1794</v>
      </c>
      <c r="Y94" s="39">
        <f t="shared" si="19"/>
        <v>1435.2</v>
      </c>
      <c r="Z94" s="14"/>
      <c r="AA94" s="30"/>
      <c r="AB94" s="30" t="str">
        <f t="shared" si="24"/>
        <v>;</v>
      </c>
      <c r="AC94" s="30">
        <f>ROW()</f>
        <v>94</v>
      </c>
      <c r="AD94" s="34"/>
      <c r="AE94" s="28"/>
      <c r="AF94" s="28"/>
      <c r="AG94" s="28"/>
      <c r="AH94" s="28"/>
      <c r="AI94" s="28"/>
      <c r="AJ94" s="28"/>
      <c r="AK94" s="28"/>
      <c r="AL94" s="1"/>
      <c r="AM94" s="1"/>
      <c r="AN94" s="1"/>
      <c r="AO94" s="1"/>
      <c r="AP94" s="1"/>
      <c r="AQ94" s="1"/>
      <c r="AR94" s="1"/>
      <c r="AS94" s="1"/>
      <c r="AT94" s="1"/>
      <c r="AU94" s="1"/>
      <c r="AV94" s="1"/>
      <c r="AW94" s="1"/>
      <c r="AX94" s="1"/>
      <c r="AY94" s="1"/>
      <c r="AZ94" s="1"/>
      <c r="BA94" s="1"/>
      <c r="BB94" s="1"/>
      <c r="BC94" s="1"/>
      <c r="BD94" s="1"/>
      <c r="BE94" s="1"/>
      <c r="BF94" s="1"/>
      <c r="BG94" s="1"/>
      <c r="BH94" s="1"/>
      <c r="BI94" s="1"/>
      <c r="BJ94" s="1" t="s">
        <v>14</v>
      </c>
      <c r="BK94" s="27">
        <v>44651.6808564815</v>
      </c>
      <c r="BL94" s="1"/>
    </row>
    <row r="95" spans="1:64" x14ac:dyDescent="0.2">
      <c r="A95" s="1">
        <f t="shared" si="13"/>
        <v>6654</v>
      </c>
      <c r="B95" s="20" t="str">
        <f t="shared" si="20"/>
        <v>https://sv_printurl?email=sv_email&amp;AuthID=sv_auth&amp;Redirect=exportView.aspx&amp;X=sv_xdata&amp;Grid=sv_griddata&amp;Print=sv_org_group_grid@-.Statement@-.@-.@-.@-.@-.@-.@-.@-.0@-.&lt;&gt;@-.@-.like@-.like@-.@-.like@-.like@-.@-.like@-.@-.@-.sv_rrid@-.@-.@-.&amp;SO=Y&amp;RVO=Y&amp;PDFID=Geraldine Beck_6654/DT=Print Statement</v>
      </c>
      <c r="C95" s="4" t="str">
        <f t="shared" si="21"/>
        <v>Statement</v>
      </c>
      <c r="D95" s="4" t="str">
        <f t="shared" si="14"/>
        <v>Geraldine Beck_6654</v>
      </c>
      <c r="E95" s="20"/>
      <c r="F95" s="15"/>
      <c r="G95" s="4" t="s">
        <v>104</v>
      </c>
      <c r="H95" s="18">
        <f t="shared" si="15"/>
        <v>11498</v>
      </c>
      <c r="I95" s="4">
        <v>6654</v>
      </c>
      <c r="J95" s="6" t="s">
        <v>239</v>
      </c>
      <c r="K95" s="6" t="s">
        <v>45</v>
      </c>
      <c r="L95" s="6" t="s">
        <v>46</v>
      </c>
      <c r="M95" s="6" t="s">
        <v>46</v>
      </c>
      <c r="N95" s="23">
        <v>36987</v>
      </c>
      <c r="O95" s="12">
        <v>37440</v>
      </c>
      <c r="P95" s="4" t="s">
        <v>240</v>
      </c>
      <c r="Q95" s="2" t="s">
        <v>59</v>
      </c>
      <c r="R95" s="7">
        <v>0.04</v>
      </c>
      <c r="S95" s="36">
        <f t="shared" si="22"/>
        <v>1997.6000000000001</v>
      </c>
      <c r="T95" s="36">
        <f t="shared" si="16"/>
        <v>38937.599999999999</v>
      </c>
      <c r="U95" s="37">
        <f t="shared" si="23"/>
        <v>0.05</v>
      </c>
      <c r="V95" s="38">
        <f t="shared" si="17"/>
        <v>1872</v>
      </c>
      <c r="W95" s="8">
        <v>1</v>
      </c>
      <c r="X95" s="38">
        <f t="shared" si="18"/>
        <v>1872</v>
      </c>
      <c r="Y95" s="39">
        <f t="shared" si="19"/>
        <v>1497.6000000000001</v>
      </c>
      <c r="Z95" s="14"/>
      <c r="AA95" s="30"/>
      <c r="AB95" s="30" t="str">
        <f t="shared" si="24"/>
        <v>;</v>
      </c>
      <c r="AC95" s="30">
        <f>ROW()</f>
        <v>95</v>
      </c>
      <c r="AD95" s="34"/>
      <c r="AE95" s="28"/>
      <c r="AF95" s="28"/>
      <c r="AG95" s="28"/>
      <c r="AH95" s="28"/>
      <c r="AI95" s="28"/>
      <c r="AJ95" s="28"/>
      <c r="AK95" s="28"/>
      <c r="AL95" s="1"/>
      <c r="AM95" s="1"/>
      <c r="AN95" s="1"/>
      <c r="AO95" s="1"/>
      <c r="AP95" s="1"/>
      <c r="AQ95" s="1"/>
      <c r="AR95" s="1"/>
      <c r="AS95" s="1"/>
      <c r="AT95" s="1"/>
      <c r="AU95" s="1"/>
      <c r="AV95" s="1"/>
      <c r="AW95" s="1"/>
      <c r="AX95" s="1"/>
      <c r="AY95" s="1"/>
      <c r="AZ95" s="1"/>
      <c r="BA95" s="1"/>
      <c r="BB95" s="1"/>
      <c r="BC95" s="1"/>
      <c r="BD95" s="1"/>
      <c r="BE95" s="1"/>
      <c r="BF95" s="1"/>
      <c r="BG95" s="1"/>
      <c r="BH95" s="1"/>
      <c r="BI95" s="1"/>
      <c r="BJ95" s="1" t="s">
        <v>14</v>
      </c>
      <c r="BK95" s="27">
        <v>44651.6808564815</v>
      </c>
      <c r="BL95" s="1"/>
    </row>
    <row r="96" spans="1:64" x14ac:dyDescent="0.2">
      <c r="A96" s="1">
        <f t="shared" si="13"/>
        <v>6665</v>
      </c>
      <c r="B96" s="20" t="str">
        <f t="shared" si="20"/>
        <v>https://sv_printurl?email=sv_email&amp;AuthID=sv_auth&amp;Redirect=exportView.aspx&amp;X=sv_xdata&amp;Grid=sv_griddata&amp;Print=sv_org_group_grid@-.Statement@-.@-.@-.@-.@-.@-.@-.@-.0@-.&lt;&gt;@-.@-.like@-.like@-.@-.like@-.like@-.@-.like@-.@-.@-.sv_rrid@-.@-.@-.&amp;SO=Y&amp;RVO=Y&amp;PDFID=Emily Conner_6665/DT=Print Statement</v>
      </c>
      <c r="C96" s="4" t="str">
        <f t="shared" si="21"/>
        <v>Statement</v>
      </c>
      <c r="D96" s="4" t="str">
        <f t="shared" si="14"/>
        <v>Emily Conner_6665</v>
      </c>
      <c r="E96" s="20"/>
      <c r="F96" s="15"/>
      <c r="G96" s="4" t="s">
        <v>82</v>
      </c>
      <c r="H96" s="18">
        <f t="shared" si="15"/>
        <v>29269</v>
      </c>
      <c r="I96" s="4">
        <v>6665</v>
      </c>
      <c r="J96" s="6" t="s">
        <v>241</v>
      </c>
      <c r="K96" s="6" t="s">
        <v>45</v>
      </c>
      <c r="L96" s="6" t="s">
        <v>46</v>
      </c>
      <c r="M96" s="6" t="s">
        <v>46</v>
      </c>
      <c r="N96" s="23">
        <v>37515</v>
      </c>
      <c r="O96" s="12">
        <v>32323</v>
      </c>
      <c r="P96" s="4" t="s">
        <v>242</v>
      </c>
      <c r="Q96" s="2" t="s">
        <v>56</v>
      </c>
      <c r="R96" s="7">
        <v>1.4999999999999999E-2</v>
      </c>
      <c r="S96" s="36">
        <f t="shared" si="22"/>
        <v>984.84500000000003</v>
      </c>
      <c r="T96" s="36">
        <f t="shared" si="16"/>
        <v>32807.844999999994</v>
      </c>
      <c r="U96" s="37">
        <f t="shared" si="23"/>
        <v>0.05</v>
      </c>
      <c r="V96" s="38">
        <f t="shared" si="17"/>
        <v>1616.15</v>
      </c>
      <c r="W96" s="8">
        <v>1</v>
      </c>
      <c r="X96" s="38">
        <f t="shared" si="18"/>
        <v>1616.15</v>
      </c>
      <c r="Y96" s="39">
        <f t="shared" si="19"/>
        <v>1292.92</v>
      </c>
      <c r="Z96" s="14"/>
      <c r="AA96" s="30"/>
      <c r="AB96" s="30" t="str">
        <f t="shared" si="24"/>
        <v>;</v>
      </c>
      <c r="AC96" s="30">
        <f>ROW()</f>
        <v>96</v>
      </c>
      <c r="AD96" s="34"/>
      <c r="AE96" s="28"/>
      <c r="AF96" s="28"/>
      <c r="AG96" s="28"/>
      <c r="AH96" s="28"/>
      <c r="AI96" s="28"/>
      <c r="AJ96" s="28"/>
      <c r="AK96" s="28"/>
      <c r="AL96" s="1"/>
      <c r="AM96" s="1"/>
      <c r="AN96" s="1"/>
      <c r="AO96" s="1"/>
      <c r="AP96" s="1"/>
      <c r="AQ96" s="1"/>
      <c r="AR96" s="1"/>
      <c r="AS96" s="1"/>
      <c r="AT96" s="1"/>
      <c r="AU96" s="1"/>
      <c r="AV96" s="1"/>
      <c r="AW96" s="1"/>
      <c r="AX96" s="1"/>
      <c r="AY96" s="1"/>
      <c r="AZ96" s="1"/>
      <c r="BA96" s="1"/>
      <c r="BB96" s="1"/>
      <c r="BC96" s="1"/>
      <c r="BD96" s="1"/>
      <c r="BE96" s="1"/>
      <c r="BF96" s="1"/>
      <c r="BG96" s="1"/>
      <c r="BH96" s="1"/>
      <c r="BI96" s="1"/>
      <c r="BJ96" s="1" t="s">
        <v>14</v>
      </c>
      <c r="BK96" s="27">
        <v>44651.6808564815</v>
      </c>
      <c r="BL96" s="1"/>
    </row>
    <row r="97" spans="1:64" x14ac:dyDescent="0.2">
      <c r="A97" s="1">
        <f t="shared" si="13"/>
        <v>6686</v>
      </c>
      <c r="B97" s="20" t="str">
        <f t="shared" si="20"/>
        <v>https://sv_printurl?email=sv_email&amp;AuthID=sv_auth&amp;Redirect=exportView.aspx&amp;X=sv_xdata&amp;Grid=sv_griddata&amp;Print=sv_org_group_grid@-.Statement@-.@-.@-.@-.@-.@-.@-.@-.0@-.&lt;&gt;@-.@-.like@-.like@-.@-.like@-.like@-.@-.like@-.@-.@-.sv_rrid@-.@-.@-.&amp;SO=Y&amp;RVO=Y&amp;PDFID=Sean Culpepper_6686/DT=Print Statement</v>
      </c>
      <c r="C97" s="4" t="str">
        <f t="shared" si="21"/>
        <v>Statement</v>
      </c>
      <c r="D97" s="4" t="str">
        <f t="shared" si="14"/>
        <v>Sean Culpepper_6686</v>
      </c>
      <c r="E97" s="20"/>
      <c r="F97" s="15"/>
      <c r="G97" s="4" t="s">
        <v>90</v>
      </c>
      <c r="H97" s="18">
        <f t="shared" si="15"/>
        <v>29271</v>
      </c>
      <c r="I97" s="4">
        <v>6686</v>
      </c>
      <c r="J97" s="6" t="s">
        <v>243</v>
      </c>
      <c r="K97" s="6" t="s">
        <v>45</v>
      </c>
      <c r="L97" s="6" t="s">
        <v>46</v>
      </c>
      <c r="M97" s="6" t="s">
        <v>46</v>
      </c>
      <c r="N97" s="23">
        <v>37832</v>
      </c>
      <c r="O97" s="12">
        <v>30451</v>
      </c>
      <c r="P97" s="4" t="s">
        <v>244</v>
      </c>
      <c r="Q97" s="2" t="s">
        <v>56</v>
      </c>
      <c r="R97" s="7">
        <v>2.5000000000000001E-2</v>
      </c>
      <c r="S97" s="36">
        <f t="shared" si="22"/>
        <v>1261.2750000000001</v>
      </c>
      <c r="T97" s="36">
        <f t="shared" si="16"/>
        <v>31212.274999999998</v>
      </c>
      <c r="U97" s="37">
        <f t="shared" si="23"/>
        <v>0.05</v>
      </c>
      <c r="V97" s="38">
        <f t="shared" si="17"/>
        <v>1522.5500000000002</v>
      </c>
      <c r="W97" s="8">
        <v>1</v>
      </c>
      <c r="X97" s="38">
        <f t="shared" si="18"/>
        <v>1522.5500000000002</v>
      </c>
      <c r="Y97" s="39">
        <f t="shared" si="19"/>
        <v>1218.04</v>
      </c>
      <c r="Z97" s="14"/>
      <c r="AA97" s="30"/>
      <c r="AB97" s="30" t="str">
        <f t="shared" si="24"/>
        <v>;</v>
      </c>
      <c r="AC97" s="30">
        <f>ROW()</f>
        <v>97</v>
      </c>
      <c r="AD97" s="34"/>
      <c r="AE97" s="28"/>
      <c r="AF97" s="28"/>
      <c r="AG97" s="28"/>
      <c r="AH97" s="28"/>
      <c r="AI97" s="28"/>
      <c r="AJ97" s="28"/>
      <c r="AK97" s="28"/>
      <c r="AL97" s="1"/>
      <c r="AM97" s="1"/>
      <c r="AN97" s="1"/>
      <c r="AO97" s="1"/>
      <c r="AP97" s="1"/>
      <c r="AQ97" s="1"/>
      <c r="AR97" s="1"/>
      <c r="AS97" s="1"/>
      <c r="AT97" s="1"/>
      <c r="AU97" s="1"/>
      <c r="AV97" s="1"/>
      <c r="AW97" s="1"/>
      <c r="AX97" s="1"/>
      <c r="AY97" s="1"/>
      <c r="AZ97" s="1"/>
      <c r="BA97" s="1"/>
      <c r="BB97" s="1"/>
      <c r="BC97" s="1"/>
      <c r="BD97" s="1"/>
      <c r="BE97" s="1"/>
      <c r="BF97" s="1"/>
      <c r="BG97" s="1"/>
      <c r="BH97" s="1"/>
      <c r="BI97" s="1"/>
      <c r="BJ97" s="1" t="s">
        <v>14</v>
      </c>
      <c r="BK97" s="27">
        <v>44651.6808564815</v>
      </c>
      <c r="BL97" s="1"/>
    </row>
    <row r="98" spans="1:64" x14ac:dyDescent="0.2">
      <c r="A98" s="1">
        <f t="shared" si="13"/>
        <v>6701</v>
      </c>
      <c r="B98" s="20" t="str">
        <f t="shared" si="20"/>
        <v>https://sv_printurl?email=sv_email&amp;AuthID=sv_auth&amp;Redirect=exportView.aspx&amp;X=sv_xdata&amp;Grid=sv_griddata&amp;Print=sv_org_group_grid@-.Statement@-.@-.@-.@-.@-.@-.@-.@-.0@-.&lt;&gt;@-.@-.like@-.like@-.@-.like@-.like@-.@-.like@-.@-.@-.sv_rrid@-.@-.@-.&amp;SO=Y&amp;RVO=Y&amp;PDFID=Eva Hoch_6701/DT=Print Statement</v>
      </c>
      <c r="C98" s="4" t="str">
        <f t="shared" si="21"/>
        <v>Statement</v>
      </c>
      <c r="D98" s="4" t="str">
        <f t="shared" si="14"/>
        <v>Eva Hoch_6701</v>
      </c>
      <c r="E98" s="20"/>
      <c r="F98" s="15"/>
      <c r="G98" s="4" t="s">
        <v>90</v>
      </c>
      <c r="H98" s="18">
        <f t="shared" si="15"/>
        <v>29271</v>
      </c>
      <c r="I98" s="4">
        <v>6701</v>
      </c>
      <c r="J98" s="6" t="s">
        <v>245</v>
      </c>
      <c r="K98" s="6" t="s">
        <v>45</v>
      </c>
      <c r="L98" s="6" t="s">
        <v>46</v>
      </c>
      <c r="M98" s="6" t="s">
        <v>46</v>
      </c>
      <c r="N98" s="23">
        <v>37837</v>
      </c>
      <c r="O98" s="12">
        <v>29827</v>
      </c>
      <c r="P98" s="4" t="s">
        <v>246</v>
      </c>
      <c r="Q98" s="2" t="s">
        <v>59</v>
      </c>
      <c r="R98" s="7">
        <v>0.04</v>
      </c>
      <c r="S98" s="36">
        <f t="shared" si="22"/>
        <v>1693.08</v>
      </c>
      <c r="T98" s="36">
        <f t="shared" si="16"/>
        <v>31020.080000000002</v>
      </c>
      <c r="U98" s="37">
        <f t="shared" si="23"/>
        <v>0.05</v>
      </c>
      <c r="V98" s="38">
        <f t="shared" si="17"/>
        <v>1491.3500000000001</v>
      </c>
      <c r="W98" s="8">
        <v>1</v>
      </c>
      <c r="X98" s="38">
        <f t="shared" si="18"/>
        <v>1491.3500000000001</v>
      </c>
      <c r="Y98" s="39">
        <f t="shared" si="19"/>
        <v>1193.08</v>
      </c>
      <c r="Z98" s="14"/>
      <c r="AA98" s="30"/>
      <c r="AB98" s="30" t="str">
        <f t="shared" si="24"/>
        <v>;</v>
      </c>
      <c r="AC98" s="30">
        <f>ROW()</f>
        <v>98</v>
      </c>
      <c r="AD98" s="34"/>
      <c r="AE98" s="28"/>
      <c r="AF98" s="28"/>
      <c r="AG98" s="28"/>
      <c r="AH98" s="28"/>
      <c r="AI98" s="28"/>
      <c r="AJ98" s="28"/>
      <c r="AK98" s="28"/>
      <c r="AL98" s="1"/>
      <c r="AM98" s="1"/>
      <c r="AN98" s="1"/>
      <c r="AO98" s="1"/>
      <c r="AP98" s="1"/>
      <c r="AQ98" s="1"/>
      <c r="AR98" s="1"/>
      <c r="AS98" s="1"/>
      <c r="AT98" s="1"/>
      <c r="AU98" s="1"/>
      <c r="AV98" s="1"/>
      <c r="AW98" s="1"/>
      <c r="AX98" s="1"/>
      <c r="AY98" s="1"/>
      <c r="AZ98" s="1"/>
      <c r="BA98" s="1"/>
      <c r="BB98" s="1"/>
      <c r="BC98" s="1"/>
      <c r="BD98" s="1"/>
      <c r="BE98" s="1"/>
      <c r="BF98" s="1"/>
      <c r="BG98" s="1"/>
      <c r="BH98" s="1"/>
      <c r="BI98" s="1"/>
      <c r="BJ98" s="1" t="s">
        <v>14</v>
      </c>
      <c r="BK98" s="27">
        <v>44651.6808564815</v>
      </c>
      <c r="BL98" s="1"/>
    </row>
    <row r="99" spans="1:64" x14ac:dyDescent="0.2">
      <c r="A99" s="1">
        <f t="shared" si="13"/>
        <v>6729</v>
      </c>
      <c r="B99" s="20" t="str">
        <f t="shared" si="20"/>
        <v>https://sv_printurl?email=sv_email&amp;AuthID=sv_auth&amp;Redirect=exportView.aspx&amp;X=sv_xdata&amp;Grid=sv_griddata&amp;Print=sv_org_group_grid@-.Statement@-.@-.@-.@-.@-.@-.@-.@-.0@-.&lt;&gt;@-.@-.like@-.like@-.@-.like@-.like@-.@-.like@-.@-.@-.sv_rrid@-.@-.@-.&amp;SO=Y&amp;RVO=Y&amp;PDFID=Richard Delong_6729/DT=Print Statement</v>
      </c>
      <c r="C99" s="4" t="str">
        <f t="shared" si="21"/>
        <v>Statement</v>
      </c>
      <c r="D99" s="4" t="str">
        <f t="shared" si="14"/>
        <v>Richard Delong_6729</v>
      </c>
      <c r="E99" s="20"/>
      <c r="F99" s="15"/>
      <c r="G99" s="4" t="s">
        <v>90</v>
      </c>
      <c r="H99" s="18">
        <f t="shared" si="15"/>
        <v>29271</v>
      </c>
      <c r="I99" s="4">
        <v>6729</v>
      </c>
      <c r="J99" s="6" t="s">
        <v>247</v>
      </c>
      <c r="K99" s="6" t="s">
        <v>45</v>
      </c>
      <c r="L99" s="6" t="s">
        <v>46</v>
      </c>
      <c r="M99" s="6" t="s">
        <v>46</v>
      </c>
      <c r="N99" s="23">
        <v>37845</v>
      </c>
      <c r="O99" s="12">
        <v>29910</v>
      </c>
      <c r="P99" s="4" t="s">
        <v>248</v>
      </c>
      <c r="Q99" s="2" t="s">
        <v>48</v>
      </c>
      <c r="R99" s="7">
        <v>0</v>
      </c>
      <c r="S99" s="36">
        <f t="shared" si="22"/>
        <v>500</v>
      </c>
      <c r="T99" s="36">
        <f t="shared" si="16"/>
        <v>29910</v>
      </c>
      <c r="U99" s="37">
        <f t="shared" si="23"/>
        <v>0.05</v>
      </c>
      <c r="V99" s="38">
        <f t="shared" si="17"/>
        <v>1495.5</v>
      </c>
      <c r="W99" s="8">
        <v>1</v>
      </c>
      <c r="X99" s="38">
        <f t="shared" si="18"/>
        <v>1495.5</v>
      </c>
      <c r="Y99" s="39">
        <f t="shared" si="19"/>
        <v>1196.4000000000001</v>
      </c>
      <c r="Z99" s="14"/>
      <c r="AA99" s="30"/>
      <c r="AB99" s="30" t="str">
        <f t="shared" si="24"/>
        <v>;</v>
      </c>
      <c r="AC99" s="30">
        <f>ROW()</f>
        <v>99</v>
      </c>
      <c r="AD99" s="34"/>
      <c r="AE99" s="28"/>
      <c r="AF99" s="28"/>
      <c r="AG99" s="28"/>
      <c r="AH99" s="28"/>
      <c r="AI99" s="28"/>
      <c r="AJ99" s="28"/>
      <c r="AK99" s="28"/>
      <c r="AL99" s="1"/>
      <c r="AM99" s="1"/>
      <c r="AN99" s="1"/>
      <c r="AO99" s="1"/>
      <c r="AP99" s="1"/>
      <c r="AQ99" s="1"/>
      <c r="AR99" s="1"/>
      <c r="AS99" s="1"/>
      <c r="AT99" s="1"/>
      <c r="AU99" s="1"/>
      <c r="AV99" s="1"/>
      <c r="AW99" s="1"/>
      <c r="AX99" s="1"/>
      <c r="AY99" s="1"/>
      <c r="AZ99" s="1"/>
      <c r="BA99" s="1"/>
      <c r="BB99" s="1"/>
      <c r="BC99" s="1"/>
      <c r="BD99" s="1"/>
      <c r="BE99" s="1"/>
      <c r="BF99" s="1"/>
      <c r="BG99" s="1"/>
      <c r="BH99" s="1"/>
      <c r="BI99" s="1"/>
      <c r="BJ99" s="1" t="s">
        <v>14</v>
      </c>
      <c r="BK99" s="27">
        <v>44651.6808564815</v>
      </c>
      <c r="BL99" s="1"/>
    </row>
    <row r="100" spans="1:64" x14ac:dyDescent="0.2">
      <c r="A100" s="1">
        <f t="shared" si="13"/>
        <v>6775</v>
      </c>
      <c r="B100" s="20" t="str">
        <f t="shared" si="20"/>
        <v>https://sv_printurl?email=sv_email&amp;AuthID=sv_auth&amp;Redirect=exportView.aspx&amp;X=sv_xdata&amp;Grid=sv_griddata&amp;Print=sv_org_group_grid@-.Statement@-.@-.@-.@-.@-.@-.@-.@-.0@-.&lt;&gt;@-.@-.like@-.like@-.@-.like@-.like@-.@-.like@-.@-.@-.sv_rrid@-.@-.@-.&amp;SO=Y&amp;RVO=Y&amp;PDFID=Renee Moeller_6775/DT=Print Statement</v>
      </c>
      <c r="C100" s="4" t="str">
        <f t="shared" si="21"/>
        <v>Statement</v>
      </c>
      <c r="D100" s="4" t="str">
        <f t="shared" si="14"/>
        <v>Renee Moeller_6775</v>
      </c>
      <c r="E100" s="20"/>
      <c r="F100" s="15"/>
      <c r="G100" s="4" t="s">
        <v>82</v>
      </c>
      <c r="H100" s="18">
        <f t="shared" si="15"/>
        <v>29269</v>
      </c>
      <c r="I100" s="4">
        <v>6775</v>
      </c>
      <c r="J100" s="6" t="s">
        <v>249</v>
      </c>
      <c r="K100" s="6" t="s">
        <v>45</v>
      </c>
      <c r="L100" s="6" t="s">
        <v>46</v>
      </c>
      <c r="M100" s="6" t="s">
        <v>46</v>
      </c>
      <c r="N100" s="23">
        <v>37643</v>
      </c>
      <c r="O100" s="12">
        <v>30035</v>
      </c>
      <c r="P100" s="4" t="s">
        <v>250</v>
      </c>
      <c r="Q100" s="2" t="s">
        <v>56</v>
      </c>
      <c r="R100" s="7">
        <v>2.1000000000000001E-2</v>
      </c>
      <c r="S100" s="36">
        <f t="shared" si="22"/>
        <v>1130.7350000000001</v>
      </c>
      <c r="T100" s="36">
        <f t="shared" si="16"/>
        <v>30665.734999999997</v>
      </c>
      <c r="U100" s="37">
        <f t="shared" si="23"/>
        <v>0.05</v>
      </c>
      <c r="V100" s="38">
        <f t="shared" si="17"/>
        <v>1501.75</v>
      </c>
      <c r="W100" s="8">
        <v>1</v>
      </c>
      <c r="X100" s="38">
        <f t="shared" si="18"/>
        <v>1501.75</v>
      </c>
      <c r="Y100" s="39">
        <f t="shared" si="19"/>
        <v>1201.4000000000001</v>
      </c>
      <c r="Z100" s="14"/>
      <c r="AA100" s="30"/>
      <c r="AB100" s="30" t="str">
        <f t="shared" si="24"/>
        <v>;</v>
      </c>
      <c r="AC100" s="30">
        <f>ROW()</f>
        <v>100</v>
      </c>
      <c r="AD100" s="34"/>
      <c r="AE100" s="28"/>
      <c r="AF100" s="28"/>
      <c r="AG100" s="28"/>
      <c r="AH100" s="28"/>
      <c r="AI100" s="28"/>
      <c r="AJ100" s="28"/>
      <c r="AK100" s="28"/>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t="s">
        <v>14</v>
      </c>
      <c r="BK100" s="27">
        <v>44651.6808564815</v>
      </c>
      <c r="BL100" s="1"/>
    </row>
    <row r="101" spans="1:64" x14ac:dyDescent="0.2">
      <c r="A101" s="1">
        <f t="shared" si="13"/>
        <v>6799</v>
      </c>
      <c r="B101" s="20" t="str">
        <f t="shared" si="20"/>
        <v>https://sv_printurl?email=sv_email&amp;AuthID=sv_auth&amp;Redirect=exportView.aspx&amp;X=sv_xdata&amp;Grid=sv_griddata&amp;Print=sv_org_group_grid@-.Statement@-.@-.@-.@-.@-.@-.@-.@-.0@-.&lt;&gt;@-.@-.like@-.like@-.@-.like@-.like@-.@-.like@-.@-.@-.sv_rrid@-.@-.@-.&amp;SO=Y&amp;RVO=Y&amp;PDFID=Amber Neel_6799/DT=Print Statement</v>
      </c>
      <c r="C101" s="4" t="str">
        <f t="shared" si="21"/>
        <v>Statement</v>
      </c>
      <c r="D101" s="4" t="str">
        <f t="shared" si="14"/>
        <v>Amber Neel_6799</v>
      </c>
      <c r="E101" s="20"/>
      <c r="F101" s="15"/>
      <c r="G101" s="4" t="s">
        <v>90</v>
      </c>
      <c r="H101" s="18">
        <f t="shared" si="15"/>
        <v>29271</v>
      </c>
      <c r="I101" s="4">
        <v>6799</v>
      </c>
      <c r="J101" s="6" t="s">
        <v>251</v>
      </c>
      <c r="K101" s="6" t="s">
        <v>45</v>
      </c>
      <c r="L101" s="6" t="s">
        <v>46</v>
      </c>
      <c r="M101" s="6" t="s">
        <v>46</v>
      </c>
      <c r="N101" s="23">
        <v>37852</v>
      </c>
      <c r="O101" s="12">
        <v>29682</v>
      </c>
      <c r="P101" s="4" t="s">
        <v>252</v>
      </c>
      <c r="Q101" s="2" t="s">
        <v>56</v>
      </c>
      <c r="R101" s="7">
        <v>1.4999999999999999E-2</v>
      </c>
      <c r="S101" s="36">
        <f t="shared" si="22"/>
        <v>945.23</v>
      </c>
      <c r="T101" s="36">
        <f t="shared" si="16"/>
        <v>30127.229999999996</v>
      </c>
      <c r="U101" s="37">
        <f t="shared" si="23"/>
        <v>0.05</v>
      </c>
      <c r="V101" s="38">
        <f t="shared" si="17"/>
        <v>1484.1000000000001</v>
      </c>
      <c r="W101" s="8">
        <v>1</v>
      </c>
      <c r="X101" s="38">
        <f t="shared" si="18"/>
        <v>1484.1000000000001</v>
      </c>
      <c r="Y101" s="39">
        <f t="shared" si="19"/>
        <v>1187.28</v>
      </c>
      <c r="Z101" s="14"/>
      <c r="AA101" s="30"/>
      <c r="AB101" s="30" t="str">
        <f t="shared" si="24"/>
        <v>;</v>
      </c>
      <c r="AC101" s="30">
        <f>ROW()</f>
        <v>101</v>
      </c>
      <c r="AD101" s="34"/>
      <c r="AE101" s="28"/>
      <c r="AF101" s="28"/>
      <c r="AG101" s="28"/>
      <c r="AH101" s="28"/>
      <c r="AI101" s="28"/>
      <c r="AJ101" s="28"/>
      <c r="AK101" s="28"/>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t="s">
        <v>14</v>
      </c>
      <c r="BK101" s="27">
        <v>44651.6808564815</v>
      </c>
      <c r="BL101" s="1"/>
    </row>
    <row r="102" spans="1:64" x14ac:dyDescent="0.2">
      <c r="A102" s="1">
        <f t="shared" si="13"/>
        <v>6938</v>
      </c>
      <c r="B102" s="20" t="str">
        <f t="shared" si="20"/>
        <v>https://sv_printurl?email=sv_email&amp;AuthID=sv_auth&amp;Redirect=exportView.aspx&amp;X=sv_xdata&amp;Grid=sv_griddata&amp;Print=sv_org_group_grid@-.Statement@-.@-.@-.@-.@-.@-.@-.@-.0@-.&lt;&gt;@-.@-.like@-.like@-.@-.like@-.like@-.@-.like@-.@-.@-.sv_rrid@-.@-.@-.&amp;SO=Y&amp;RVO=Y&amp;PDFID=Dale Nunley_6938/DT=Print Statement</v>
      </c>
      <c r="C102" s="4" t="str">
        <f t="shared" si="21"/>
        <v>Statement</v>
      </c>
      <c r="D102" s="4" t="str">
        <f t="shared" si="14"/>
        <v>Dale Nunley_6938</v>
      </c>
      <c r="E102" s="20"/>
      <c r="F102" s="15"/>
      <c r="G102" s="4" t="s">
        <v>130</v>
      </c>
      <c r="H102" s="18">
        <f t="shared" si="15"/>
        <v>29342</v>
      </c>
      <c r="I102" s="4">
        <v>6938</v>
      </c>
      <c r="J102" s="6" t="s">
        <v>253</v>
      </c>
      <c r="K102" s="6" t="s">
        <v>45</v>
      </c>
      <c r="L102" s="6" t="s">
        <v>46</v>
      </c>
      <c r="M102" s="6" t="s">
        <v>46</v>
      </c>
      <c r="N102" s="23">
        <v>37874</v>
      </c>
      <c r="O102" s="12">
        <v>27602</v>
      </c>
      <c r="P102" s="4" t="s">
        <v>84</v>
      </c>
      <c r="Q102" s="2" t="s">
        <v>56</v>
      </c>
      <c r="R102" s="7">
        <v>2.5000000000000001E-2</v>
      </c>
      <c r="S102" s="36">
        <f t="shared" si="22"/>
        <v>1190.0500000000002</v>
      </c>
      <c r="T102" s="36">
        <f t="shared" si="16"/>
        <v>28292.05</v>
      </c>
      <c r="U102" s="37">
        <f t="shared" si="23"/>
        <v>0.05</v>
      </c>
      <c r="V102" s="38">
        <f t="shared" si="17"/>
        <v>1380.1000000000001</v>
      </c>
      <c r="W102" s="8">
        <v>1</v>
      </c>
      <c r="X102" s="38">
        <f t="shared" si="18"/>
        <v>1380.1000000000001</v>
      </c>
      <c r="Y102" s="39">
        <f t="shared" si="19"/>
        <v>1104.08</v>
      </c>
      <c r="Z102" s="14"/>
      <c r="AA102" s="30"/>
      <c r="AB102" s="30" t="str">
        <f t="shared" si="24"/>
        <v>;</v>
      </c>
      <c r="AC102" s="30">
        <f>ROW()</f>
        <v>102</v>
      </c>
      <c r="AD102" s="34"/>
      <c r="AE102" s="28"/>
      <c r="AF102" s="28"/>
      <c r="AG102" s="28"/>
      <c r="AH102" s="28"/>
      <c r="AI102" s="28"/>
      <c r="AJ102" s="28"/>
      <c r="AK102" s="28"/>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t="s">
        <v>14</v>
      </c>
      <c r="BK102" s="27">
        <v>44651.6808564815</v>
      </c>
      <c r="BL102" s="1"/>
    </row>
    <row r="103" spans="1:64" x14ac:dyDescent="0.2">
      <c r="A103" s="1">
        <f t="shared" si="13"/>
        <v>6947</v>
      </c>
      <c r="B103" s="20" t="str">
        <f t="shared" si="20"/>
        <v>https://sv_printurl?email=sv_email&amp;AuthID=sv_auth&amp;Redirect=exportView.aspx&amp;X=sv_xdata&amp;Grid=sv_griddata&amp;Print=sv_org_group_grid@-.Statement@-.@-.@-.@-.@-.@-.@-.@-.0@-.&lt;&gt;@-.@-.like@-.like@-.@-.like@-.like@-.@-.like@-.@-.@-.sv_rrid@-.@-.@-.&amp;SO=Y&amp;RVO=Y&amp;PDFID=Raymond Lankford_6947/DT=Print Statement</v>
      </c>
      <c r="C103" s="4" t="str">
        <f t="shared" si="21"/>
        <v>Statement</v>
      </c>
      <c r="D103" s="4" t="str">
        <f t="shared" si="14"/>
        <v>Raymond Lankford_6947</v>
      </c>
      <c r="E103" s="20"/>
      <c r="F103" s="15"/>
      <c r="G103" s="4" t="s">
        <v>130</v>
      </c>
      <c r="H103" s="18">
        <f t="shared" si="15"/>
        <v>29342</v>
      </c>
      <c r="I103" s="4">
        <v>6947</v>
      </c>
      <c r="J103" s="6" t="s">
        <v>254</v>
      </c>
      <c r="K103" s="6" t="s">
        <v>45</v>
      </c>
      <c r="L103" s="6" t="s">
        <v>46</v>
      </c>
      <c r="M103" s="6" t="s">
        <v>46</v>
      </c>
      <c r="N103" s="23">
        <v>37872</v>
      </c>
      <c r="O103" s="12">
        <v>34570</v>
      </c>
      <c r="P103" s="4" t="s">
        <v>255</v>
      </c>
      <c r="Q103" s="2" t="s">
        <v>56</v>
      </c>
      <c r="R103" s="7">
        <v>0.02</v>
      </c>
      <c r="S103" s="36">
        <f t="shared" si="22"/>
        <v>1191.4000000000001</v>
      </c>
      <c r="T103" s="36">
        <f t="shared" si="16"/>
        <v>35261.4</v>
      </c>
      <c r="U103" s="37">
        <f t="shared" si="23"/>
        <v>0.05</v>
      </c>
      <c r="V103" s="38">
        <f t="shared" si="17"/>
        <v>1728.5</v>
      </c>
      <c r="W103" s="8">
        <v>1</v>
      </c>
      <c r="X103" s="38">
        <f t="shared" si="18"/>
        <v>1728.5</v>
      </c>
      <c r="Y103" s="39">
        <f t="shared" si="19"/>
        <v>1382.8</v>
      </c>
      <c r="Z103" s="14"/>
      <c r="AA103" s="30"/>
      <c r="AB103" s="30" t="str">
        <f t="shared" si="24"/>
        <v>;</v>
      </c>
      <c r="AC103" s="30">
        <f>ROW()</f>
        <v>103</v>
      </c>
      <c r="AD103" s="34"/>
      <c r="AE103" s="28"/>
      <c r="AF103" s="28"/>
      <c r="AG103" s="28"/>
      <c r="AH103" s="28"/>
      <c r="AI103" s="28"/>
      <c r="AJ103" s="28"/>
      <c r="AK103" s="28"/>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t="s">
        <v>14</v>
      </c>
      <c r="BK103" s="27">
        <v>44651.6808564815</v>
      </c>
      <c r="BL103" s="1"/>
    </row>
    <row r="104" spans="1:64" x14ac:dyDescent="0.2">
      <c r="A104" s="1">
        <f t="shared" si="13"/>
        <v>6982</v>
      </c>
      <c r="B104" s="20" t="str">
        <f t="shared" si="20"/>
        <v>https://sv_printurl?email=sv_email&amp;AuthID=sv_auth&amp;Redirect=exportView.aspx&amp;X=sv_xdata&amp;Grid=sv_griddata&amp;Print=sv_org_group_grid@-.Statement@-.@-.@-.@-.@-.@-.@-.@-.0@-.&lt;&gt;@-.@-.like@-.like@-.@-.like@-.like@-.@-.like@-.@-.@-.sv_rrid@-.@-.@-.&amp;SO=Y&amp;RVO=Y&amp;PDFID=Edward Aponte_6982/DT=Print Statement</v>
      </c>
      <c r="C104" s="4" t="str">
        <f t="shared" si="21"/>
        <v>Statement</v>
      </c>
      <c r="D104" s="4" t="str">
        <f t="shared" si="14"/>
        <v>Edward Aponte_6982</v>
      </c>
      <c r="E104" s="20"/>
      <c r="F104" s="15"/>
      <c r="G104" s="4" t="s">
        <v>130</v>
      </c>
      <c r="H104" s="18">
        <f t="shared" si="15"/>
        <v>29342</v>
      </c>
      <c r="I104" s="4">
        <v>6982</v>
      </c>
      <c r="J104" s="6" t="s">
        <v>256</v>
      </c>
      <c r="K104" s="6" t="s">
        <v>45</v>
      </c>
      <c r="L104" s="6" t="s">
        <v>46</v>
      </c>
      <c r="M104" s="6" t="s">
        <v>46</v>
      </c>
      <c r="N104" s="23">
        <v>37874</v>
      </c>
      <c r="O104" s="12">
        <v>28870</v>
      </c>
      <c r="P104" s="4" t="s">
        <v>257</v>
      </c>
      <c r="Q104" s="2" t="s">
        <v>59</v>
      </c>
      <c r="R104" s="7">
        <v>0.05</v>
      </c>
      <c r="S104" s="36">
        <f t="shared" si="22"/>
        <v>1943.5</v>
      </c>
      <c r="T104" s="36">
        <f t="shared" si="16"/>
        <v>30313.5</v>
      </c>
      <c r="U104" s="37">
        <f t="shared" ref="U104:U135" si="25">IF(M104="Y",$Y$4)</f>
        <v>0.05</v>
      </c>
      <c r="V104" s="38">
        <f t="shared" si="17"/>
        <v>1443.5</v>
      </c>
      <c r="W104" s="8">
        <v>1</v>
      </c>
      <c r="X104" s="38">
        <f t="shared" si="18"/>
        <v>1443.5</v>
      </c>
      <c r="Y104" s="39">
        <f t="shared" si="19"/>
        <v>1154.8</v>
      </c>
      <c r="Z104" s="14"/>
      <c r="AA104" s="30"/>
      <c r="AB104" s="30" t="str">
        <f t="shared" si="24"/>
        <v>;</v>
      </c>
      <c r="AC104" s="30">
        <f>ROW()</f>
        <v>104</v>
      </c>
      <c r="AD104" s="34"/>
      <c r="AE104" s="28"/>
      <c r="AF104" s="28"/>
      <c r="AG104" s="28"/>
      <c r="AH104" s="28"/>
      <c r="AI104" s="28"/>
      <c r="AJ104" s="28"/>
      <c r="AK104" s="28"/>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t="s">
        <v>14</v>
      </c>
      <c r="BK104" s="27">
        <v>44651.6808564815</v>
      </c>
      <c r="BL104" s="1"/>
    </row>
    <row r="105" spans="1:64" x14ac:dyDescent="0.2">
      <c r="A105" s="1">
        <f t="shared" si="13"/>
        <v>7026</v>
      </c>
      <c r="B105" s="20" t="str">
        <f t="shared" si="20"/>
        <v>https://sv_printurl?email=sv_email&amp;AuthID=sv_auth&amp;Redirect=exportView.aspx&amp;X=sv_xdata&amp;Grid=sv_griddata&amp;Print=sv_org_group_grid@-.Statement@-.@-.@-.@-.@-.@-.@-.@-.0@-.&lt;&gt;@-.@-.like@-.like@-.@-.like@-.like@-.@-.like@-.@-.@-.sv_rrid@-.@-.@-.&amp;SO=Y&amp;RVO=Y&amp;PDFID=Alicia Hosey_7026/DT=Print Statement</v>
      </c>
      <c r="C105" s="4" t="str">
        <f t="shared" si="21"/>
        <v>Statement</v>
      </c>
      <c r="D105" s="4" t="str">
        <f t="shared" si="14"/>
        <v>Alicia Hosey_7026</v>
      </c>
      <c r="E105" s="20"/>
      <c r="F105" s="15"/>
      <c r="G105" s="4" t="s">
        <v>130</v>
      </c>
      <c r="H105" s="18">
        <f t="shared" si="15"/>
        <v>29342</v>
      </c>
      <c r="I105" s="4">
        <v>7026</v>
      </c>
      <c r="J105" s="6" t="s">
        <v>258</v>
      </c>
      <c r="K105" s="6" t="s">
        <v>45</v>
      </c>
      <c r="L105" s="6" t="s">
        <v>46</v>
      </c>
      <c r="M105" s="6" t="s">
        <v>46</v>
      </c>
      <c r="N105" s="23">
        <v>37894</v>
      </c>
      <c r="O105" s="12">
        <v>35277</v>
      </c>
      <c r="P105" s="4" t="s">
        <v>259</v>
      </c>
      <c r="Q105" s="2" t="s">
        <v>59</v>
      </c>
      <c r="R105" s="7">
        <v>3.2500000000000001E-2</v>
      </c>
      <c r="S105" s="36">
        <f t="shared" si="22"/>
        <v>1646.5025000000001</v>
      </c>
      <c r="T105" s="36">
        <f t="shared" si="16"/>
        <v>36423.502500000002</v>
      </c>
      <c r="U105" s="37">
        <f t="shared" si="25"/>
        <v>0.05</v>
      </c>
      <c r="V105" s="38">
        <f t="shared" si="17"/>
        <v>1763.8500000000001</v>
      </c>
      <c r="W105" s="8">
        <v>1</v>
      </c>
      <c r="X105" s="38">
        <f t="shared" si="18"/>
        <v>1763.8500000000001</v>
      </c>
      <c r="Y105" s="39">
        <f t="shared" si="19"/>
        <v>1411.08</v>
      </c>
      <c r="Z105" s="14"/>
      <c r="AA105" s="30"/>
      <c r="AB105" s="30" t="str">
        <f t="shared" si="24"/>
        <v>;</v>
      </c>
      <c r="AC105" s="30">
        <f>ROW()</f>
        <v>105</v>
      </c>
      <c r="AD105" s="34"/>
      <c r="AE105" s="28"/>
      <c r="AF105" s="28"/>
      <c r="AG105" s="28"/>
      <c r="AH105" s="28"/>
      <c r="AI105" s="28"/>
      <c r="AJ105" s="28"/>
      <c r="AK105" s="28"/>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t="s">
        <v>14</v>
      </c>
      <c r="BK105" s="27">
        <v>44651.6808564815</v>
      </c>
      <c r="BL105" s="1"/>
    </row>
    <row r="106" spans="1:64" x14ac:dyDescent="0.2">
      <c r="A106" s="1">
        <f t="shared" si="13"/>
        <v>7032</v>
      </c>
      <c r="B106" s="20" t="str">
        <f t="shared" si="20"/>
        <v>https://sv_printurl?email=sv_email&amp;AuthID=sv_auth&amp;Redirect=exportView.aspx&amp;X=sv_xdata&amp;Grid=sv_griddata&amp;Print=sv_org_group_grid@-.Statement@-.@-.@-.@-.@-.@-.@-.@-.0@-.&lt;&gt;@-.@-.like@-.like@-.@-.like@-.like@-.@-.like@-.@-.@-.sv_rrid@-.@-.@-.&amp;SO=Y&amp;RVO=Y&amp;PDFID=Evelyn Barbosa_7032/DT=Print Statement</v>
      </c>
      <c r="C106" s="4" t="str">
        <f t="shared" si="21"/>
        <v>Statement</v>
      </c>
      <c r="D106" s="4" t="str">
        <f t="shared" si="14"/>
        <v>Evelyn Barbosa_7032</v>
      </c>
      <c r="E106" s="20"/>
      <c r="F106" s="15"/>
      <c r="G106" s="4" t="s">
        <v>130</v>
      </c>
      <c r="H106" s="18">
        <f t="shared" si="15"/>
        <v>29342</v>
      </c>
      <c r="I106" s="4">
        <v>7032</v>
      </c>
      <c r="J106" s="6" t="s">
        <v>260</v>
      </c>
      <c r="K106" s="6" t="s">
        <v>45</v>
      </c>
      <c r="L106" s="6" t="s">
        <v>46</v>
      </c>
      <c r="M106" s="6" t="s">
        <v>46</v>
      </c>
      <c r="N106" s="23">
        <v>37893</v>
      </c>
      <c r="O106" s="12">
        <v>34258</v>
      </c>
      <c r="P106" s="4" t="s">
        <v>261</v>
      </c>
      <c r="Q106" s="2" t="s">
        <v>48</v>
      </c>
      <c r="R106" s="7">
        <v>0</v>
      </c>
      <c r="S106" s="36">
        <f t="shared" si="22"/>
        <v>500</v>
      </c>
      <c r="T106" s="36">
        <f t="shared" si="16"/>
        <v>34258</v>
      </c>
      <c r="U106" s="37">
        <f t="shared" si="25"/>
        <v>0.05</v>
      </c>
      <c r="V106" s="38">
        <f t="shared" si="17"/>
        <v>1712.9</v>
      </c>
      <c r="W106" s="8">
        <v>1</v>
      </c>
      <c r="X106" s="38">
        <f t="shared" si="18"/>
        <v>1712.9</v>
      </c>
      <c r="Y106" s="39">
        <f t="shared" si="19"/>
        <v>1370.32</v>
      </c>
      <c r="Z106" s="14"/>
      <c r="AA106" s="30"/>
      <c r="AB106" s="30" t="str">
        <f t="shared" si="24"/>
        <v>;</v>
      </c>
      <c r="AC106" s="30">
        <f>ROW()</f>
        <v>106</v>
      </c>
      <c r="AD106" s="34"/>
      <c r="AE106" s="28"/>
      <c r="AF106" s="28"/>
      <c r="AG106" s="28"/>
      <c r="AH106" s="28"/>
      <c r="AI106" s="28"/>
      <c r="AJ106" s="28"/>
      <c r="AK106" s="28"/>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t="s">
        <v>14</v>
      </c>
      <c r="BK106" s="27">
        <v>44651.6808564815</v>
      </c>
      <c r="BL106" s="1"/>
    </row>
    <row r="107" spans="1:64" x14ac:dyDescent="0.2">
      <c r="A107" s="1">
        <f t="shared" si="13"/>
        <v>7231</v>
      </c>
      <c r="B107" s="20" t="str">
        <f t="shared" si="20"/>
        <v>https://sv_printurl?email=sv_email&amp;AuthID=sv_auth&amp;Redirect=exportView.aspx&amp;X=sv_xdata&amp;Grid=sv_griddata&amp;Print=sv_org_group_grid@-.Statement@-.@-.@-.@-.@-.@-.@-.@-.0@-.&lt;&gt;@-.@-.like@-.like@-.@-.like@-.like@-.@-.like@-.@-.@-.sv_rrid@-.@-.@-.&amp;SO=Y&amp;RVO=Y&amp;PDFID=Rachel Loveland_7231/DT=Print Statement</v>
      </c>
      <c r="C107" s="4" t="str">
        <f t="shared" si="21"/>
        <v>Statement</v>
      </c>
      <c r="D107" s="4" t="str">
        <f t="shared" si="14"/>
        <v>Rachel Loveland_7231</v>
      </c>
      <c r="E107" s="20"/>
      <c r="F107" s="15"/>
      <c r="G107" s="4" t="s">
        <v>130</v>
      </c>
      <c r="H107" s="18">
        <f t="shared" si="15"/>
        <v>29342</v>
      </c>
      <c r="I107" s="4">
        <v>7231</v>
      </c>
      <c r="J107" s="6" t="s">
        <v>262</v>
      </c>
      <c r="K107" s="6" t="s">
        <v>45</v>
      </c>
      <c r="L107" s="6" t="s">
        <v>46</v>
      </c>
      <c r="M107" s="6" t="s">
        <v>46</v>
      </c>
      <c r="N107" s="23">
        <v>37991</v>
      </c>
      <c r="O107" s="12">
        <v>33592</v>
      </c>
      <c r="P107" s="4" t="s">
        <v>263</v>
      </c>
      <c r="Q107" s="2" t="s">
        <v>56</v>
      </c>
      <c r="R107" s="7">
        <v>2.5000000000000001E-2</v>
      </c>
      <c r="S107" s="36">
        <f t="shared" si="22"/>
        <v>1339.8000000000002</v>
      </c>
      <c r="T107" s="36">
        <f t="shared" si="16"/>
        <v>34431.799999999996</v>
      </c>
      <c r="U107" s="37">
        <f t="shared" si="25"/>
        <v>0.05</v>
      </c>
      <c r="V107" s="38">
        <f t="shared" si="17"/>
        <v>1679.6000000000001</v>
      </c>
      <c r="W107" s="8">
        <v>1</v>
      </c>
      <c r="X107" s="38">
        <f t="shared" si="18"/>
        <v>1679.6000000000001</v>
      </c>
      <c r="Y107" s="39">
        <f t="shared" si="19"/>
        <v>1343.68</v>
      </c>
      <c r="Z107" s="14"/>
      <c r="AA107" s="30"/>
      <c r="AB107" s="30" t="str">
        <f t="shared" si="24"/>
        <v>;</v>
      </c>
      <c r="AC107" s="30">
        <f>ROW()</f>
        <v>107</v>
      </c>
      <c r="AD107" s="34"/>
      <c r="AE107" s="28"/>
      <c r="AF107" s="28"/>
      <c r="AG107" s="28"/>
      <c r="AH107" s="28"/>
      <c r="AI107" s="28"/>
      <c r="AJ107" s="28"/>
      <c r="AK107" s="28"/>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t="s">
        <v>14</v>
      </c>
      <c r="BK107" s="27">
        <v>44651.6808564815</v>
      </c>
      <c r="BL107" s="1"/>
    </row>
    <row r="108" spans="1:64" x14ac:dyDescent="0.2">
      <c r="A108" s="1">
        <f t="shared" si="13"/>
        <v>7297</v>
      </c>
      <c r="B108" s="20" t="str">
        <f t="shared" si="20"/>
        <v>https://sv_printurl?email=sv_email&amp;AuthID=sv_auth&amp;Redirect=exportView.aspx&amp;X=sv_xdata&amp;Grid=sv_griddata&amp;Print=sv_org_group_grid@-.Statement@-.@-.@-.@-.@-.@-.@-.@-.0@-.&lt;&gt;@-.@-.like@-.like@-.@-.like@-.like@-.@-.like@-.@-.@-.sv_rrid@-.@-.@-.&amp;SO=Y&amp;RVO=Y&amp;PDFID=Tamara Mackey_7297/DT=Print Statement</v>
      </c>
      <c r="C108" s="4" t="str">
        <f t="shared" si="21"/>
        <v>Statement</v>
      </c>
      <c r="D108" s="4" t="str">
        <f t="shared" si="14"/>
        <v>Tamara Mackey_7297</v>
      </c>
      <c r="E108" s="20"/>
      <c r="F108" s="15"/>
      <c r="G108" s="4" t="s">
        <v>130</v>
      </c>
      <c r="H108" s="18">
        <f t="shared" si="15"/>
        <v>29342</v>
      </c>
      <c r="I108" s="4">
        <v>7297</v>
      </c>
      <c r="J108" s="6" t="s">
        <v>264</v>
      </c>
      <c r="K108" s="6" t="s">
        <v>45</v>
      </c>
      <c r="L108" s="6" t="s">
        <v>46</v>
      </c>
      <c r="M108" s="6" t="s">
        <v>46</v>
      </c>
      <c r="N108" s="23">
        <v>38005</v>
      </c>
      <c r="O108" s="12">
        <v>27539</v>
      </c>
      <c r="P108" s="4" t="s">
        <v>265</v>
      </c>
      <c r="Q108" s="2" t="s">
        <v>59</v>
      </c>
      <c r="R108" s="7">
        <v>0.03</v>
      </c>
      <c r="S108" s="36">
        <f t="shared" si="22"/>
        <v>1326.17</v>
      </c>
      <c r="T108" s="36">
        <f t="shared" si="16"/>
        <v>28365.170000000002</v>
      </c>
      <c r="U108" s="37">
        <f t="shared" si="25"/>
        <v>0.05</v>
      </c>
      <c r="V108" s="38">
        <f t="shared" si="17"/>
        <v>1376.95</v>
      </c>
      <c r="W108" s="8">
        <v>1</v>
      </c>
      <c r="X108" s="38">
        <f t="shared" si="18"/>
        <v>1376.95</v>
      </c>
      <c r="Y108" s="39">
        <f t="shared" si="19"/>
        <v>1101.56</v>
      </c>
      <c r="Z108" s="14"/>
      <c r="AA108" s="30"/>
      <c r="AB108" s="30" t="str">
        <f t="shared" si="24"/>
        <v>;</v>
      </c>
      <c r="AC108" s="30">
        <f>ROW()</f>
        <v>108</v>
      </c>
      <c r="AD108" s="34"/>
      <c r="AE108" s="28"/>
      <c r="AF108" s="28"/>
      <c r="AG108" s="28"/>
      <c r="AH108" s="28"/>
      <c r="AI108" s="28"/>
      <c r="AJ108" s="28"/>
      <c r="AK108" s="28"/>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t="s">
        <v>14</v>
      </c>
      <c r="BK108" s="27">
        <v>44651.6808564815</v>
      </c>
      <c r="BL108" s="1"/>
    </row>
    <row r="109" spans="1:64" x14ac:dyDescent="0.2">
      <c r="A109" s="1">
        <f t="shared" si="13"/>
        <v>7329</v>
      </c>
      <c r="B109" s="20" t="str">
        <f t="shared" si="20"/>
        <v>https://sv_printurl?email=sv_email&amp;AuthID=sv_auth&amp;Redirect=exportView.aspx&amp;X=sv_xdata&amp;Grid=sv_griddata&amp;Print=sv_org_group_grid@-.Statement@-.@-.@-.@-.@-.@-.@-.@-.0@-.&lt;&gt;@-.@-.like@-.like@-.@-.like@-.like@-.@-.like@-.@-.@-.sv_rrid@-.@-.@-.&amp;SO=Y&amp;RVO=Y&amp;PDFID=Wendy List_7329/DT=Print Statement</v>
      </c>
      <c r="C109" s="4" t="str">
        <f t="shared" si="21"/>
        <v>Statement</v>
      </c>
      <c r="D109" s="4" t="str">
        <f t="shared" si="14"/>
        <v>Wendy List_7329</v>
      </c>
      <c r="E109" s="20"/>
      <c r="F109" s="15"/>
      <c r="G109" s="4" t="s">
        <v>130</v>
      </c>
      <c r="H109" s="18">
        <f t="shared" si="15"/>
        <v>29342</v>
      </c>
      <c r="I109" s="4">
        <v>7329</v>
      </c>
      <c r="J109" s="6" t="s">
        <v>266</v>
      </c>
      <c r="K109" s="6" t="s">
        <v>45</v>
      </c>
      <c r="L109" s="6" t="s">
        <v>46</v>
      </c>
      <c r="M109" s="6" t="s">
        <v>46</v>
      </c>
      <c r="N109" s="23">
        <v>38001</v>
      </c>
      <c r="O109" s="12">
        <v>34091</v>
      </c>
      <c r="P109" s="4" t="s">
        <v>267</v>
      </c>
      <c r="Q109" s="2" t="s">
        <v>56</v>
      </c>
      <c r="R109" s="7">
        <v>1.4999999999999999E-2</v>
      </c>
      <c r="S109" s="36">
        <f t="shared" si="22"/>
        <v>1011.365</v>
      </c>
      <c r="T109" s="36">
        <f t="shared" si="16"/>
        <v>34602.364999999998</v>
      </c>
      <c r="U109" s="37">
        <f t="shared" si="25"/>
        <v>0.05</v>
      </c>
      <c r="V109" s="38">
        <f t="shared" si="17"/>
        <v>1704.5500000000002</v>
      </c>
      <c r="W109" s="8">
        <v>1</v>
      </c>
      <c r="X109" s="38">
        <f t="shared" si="18"/>
        <v>1704.5500000000002</v>
      </c>
      <c r="Y109" s="39">
        <f t="shared" si="19"/>
        <v>1363.64</v>
      </c>
      <c r="Z109" s="14"/>
      <c r="AA109" s="30"/>
      <c r="AB109" s="30" t="str">
        <f t="shared" si="24"/>
        <v>;</v>
      </c>
      <c r="AC109" s="30">
        <f>ROW()</f>
        <v>109</v>
      </c>
      <c r="AD109" s="34"/>
      <c r="AE109" s="28"/>
      <c r="AF109" s="28"/>
      <c r="AG109" s="28"/>
      <c r="AH109" s="28"/>
      <c r="AI109" s="28"/>
      <c r="AJ109" s="28"/>
      <c r="AK109" s="28"/>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t="s">
        <v>14</v>
      </c>
      <c r="BK109" s="27">
        <v>44651.6808564815</v>
      </c>
      <c r="BL109" s="1"/>
    </row>
    <row r="110" spans="1:64" x14ac:dyDescent="0.2">
      <c r="A110" s="1">
        <f t="shared" si="13"/>
        <v>7344</v>
      </c>
      <c r="B110" s="20" t="str">
        <f t="shared" si="20"/>
        <v>https://sv_printurl?email=sv_email&amp;AuthID=sv_auth&amp;Redirect=exportView.aspx&amp;X=sv_xdata&amp;Grid=sv_griddata&amp;Print=sv_org_group_grid@-.Statement@-.@-.@-.@-.@-.@-.@-.@-.0@-.&lt;&gt;@-.@-.like@-.like@-.@-.like@-.like@-.@-.like@-.@-.@-.sv_rrid@-.@-.@-.&amp;SO=Y&amp;RVO=Y&amp;PDFID=Julie Inkster_7344/DT=Print Statement</v>
      </c>
      <c r="C110" s="4" t="str">
        <f t="shared" si="21"/>
        <v>Statement</v>
      </c>
      <c r="D110" s="4" t="str">
        <f t="shared" si="14"/>
        <v>Julie Inkster_7344</v>
      </c>
      <c r="E110" s="20"/>
      <c r="F110" s="15"/>
      <c r="G110" s="4" t="s">
        <v>130</v>
      </c>
      <c r="H110" s="18">
        <f t="shared" si="15"/>
        <v>29342</v>
      </c>
      <c r="I110" s="4">
        <v>7344</v>
      </c>
      <c r="J110" s="6" t="s">
        <v>268</v>
      </c>
      <c r="K110" s="6" t="s">
        <v>45</v>
      </c>
      <c r="L110" s="6" t="s">
        <v>46</v>
      </c>
      <c r="M110" s="6" t="s">
        <v>46</v>
      </c>
      <c r="N110" s="23">
        <v>38008</v>
      </c>
      <c r="O110" s="12">
        <v>33363</v>
      </c>
      <c r="P110" s="4" t="s">
        <v>242</v>
      </c>
      <c r="Q110" s="2" t="s">
        <v>59</v>
      </c>
      <c r="R110" s="7">
        <v>4.4999999999999998E-2</v>
      </c>
      <c r="S110" s="36">
        <f t="shared" si="22"/>
        <v>2001.335</v>
      </c>
      <c r="T110" s="36">
        <f t="shared" si="16"/>
        <v>34864.334999999999</v>
      </c>
      <c r="U110" s="37">
        <f t="shared" si="25"/>
        <v>0.05</v>
      </c>
      <c r="V110" s="38">
        <f t="shared" si="17"/>
        <v>1668.15</v>
      </c>
      <c r="W110" s="8">
        <v>1</v>
      </c>
      <c r="X110" s="38">
        <f t="shared" si="18"/>
        <v>1668.15</v>
      </c>
      <c r="Y110" s="39">
        <f t="shared" si="19"/>
        <v>1334.52</v>
      </c>
      <c r="Z110" s="14"/>
      <c r="AA110" s="30"/>
      <c r="AB110" s="30" t="str">
        <f t="shared" si="24"/>
        <v>;</v>
      </c>
      <c r="AC110" s="30">
        <f>ROW()</f>
        <v>110</v>
      </c>
      <c r="AD110" s="34"/>
      <c r="AE110" s="28"/>
      <c r="AF110" s="28"/>
      <c r="AG110" s="28"/>
      <c r="AH110" s="28"/>
      <c r="AI110" s="28"/>
      <c r="AJ110" s="28"/>
      <c r="AK110" s="28"/>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t="s">
        <v>14</v>
      </c>
      <c r="BK110" s="27">
        <v>44651.6808564815</v>
      </c>
      <c r="BL110" s="1"/>
    </row>
    <row r="111" spans="1:64" x14ac:dyDescent="0.2">
      <c r="A111" s="1">
        <f t="shared" si="13"/>
        <v>7462</v>
      </c>
      <c r="B111" s="20" t="str">
        <f t="shared" si="20"/>
        <v>https://sv_printurl?email=sv_email&amp;AuthID=sv_auth&amp;Redirect=exportView.aspx&amp;X=sv_xdata&amp;Grid=sv_griddata&amp;Print=sv_org_group_grid@-.Statement@-.@-.@-.@-.@-.@-.@-.@-.0@-.&lt;&gt;@-.@-.like@-.like@-.@-.like@-.like@-.@-.like@-.@-.@-.sv_rrid@-.@-.@-.&amp;SO=Y&amp;RVO=Y&amp;PDFID=Erika Friday_7462/DT=Print Statement</v>
      </c>
      <c r="C111" s="4" t="str">
        <f t="shared" si="21"/>
        <v>Statement</v>
      </c>
      <c r="D111" s="4" t="str">
        <f t="shared" si="14"/>
        <v>Erika Friday_7462</v>
      </c>
      <c r="E111" s="20"/>
      <c r="F111" s="15"/>
      <c r="G111" s="4" t="s">
        <v>130</v>
      </c>
      <c r="H111" s="18">
        <f t="shared" si="15"/>
        <v>29342</v>
      </c>
      <c r="I111" s="4">
        <v>7462</v>
      </c>
      <c r="J111" s="6" t="s">
        <v>269</v>
      </c>
      <c r="K111" s="6" t="s">
        <v>45</v>
      </c>
      <c r="L111" s="6" t="s">
        <v>46</v>
      </c>
      <c r="M111" s="6" t="s">
        <v>46</v>
      </c>
      <c r="N111" s="23">
        <v>38019</v>
      </c>
      <c r="O111" s="12">
        <v>29578</v>
      </c>
      <c r="P111" s="4" t="s">
        <v>270</v>
      </c>
      <c r="Q111" s="2" t="s">
        <v>59</v>
      </c>
      <c r="R111" s="7">
        <v>0.05</v>
      </c>
      <c r="S111" s="36">
        <f t="shared" si="22"/>
        <v>1978.9</v>
      </c>
      <c r="T111" s="36">
        <f t="shared" si="16"/>
        <v>31056.9</v>
      </c>
      <c r="U111" s="37">
        <f t="shared" si="25"/>
        <v>0.05</v>
      </c>
      <c r="V111" s="38">
        <f t="shared" si="17"/>
        <v>1478.9</v>
      </c>
      <c r="W111" s="8">
        <v>1</v>
      </c>
      <c r="X111" s="38">
        <f t="shared" si="18"/>
        <v>1478.9</v>
      </c>
      <c r="Y111" s="39">
        <f t="shared" si="19"/>
        <v>1183.1200000000001</v>
      </c>
      <c r="Z111" s="14"/>
      <c r="AA111" s="30"/>
      <c r="AB111" s="30" t="str">
        <f t="shared" si="24"/>
        <v>;</v>
      </c>
      <c r="AC111" s="30">
        <f>ROW()</f>
        <v>111</v>
      </c>
      <c r="AD111" s="34"/>
      <c r="AE111" s="28"/>
      <c r="AF111" s="28"/>
      <c r="AG111" s="28"/>
      <c r="AH111" s="28"/>
      <c r="AI111" s="28"/>
      <c r="AJ111" s="28"/>
      <c r="AK111" s="28"/>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t="s">
        <v>14</v>
      </c>
      <c r="BK111" s="27">
        <v>44651.6808564815</v>
      </c>
      <c r="BL111" s="1"/>
    </row>
    <row r="112" spans="1:64" x14ac:dyDescent="0.2">
      <c r="A112" s="1">
        <f t="shared" si="13"/>
        <v>7542</v>
      </c>
      <c r="B112" s="20" t="str">
        <f t="shared" si="20"/>
        <v>https://sv_printurl?email=sv_email&amp;AuthID=sv_auth&amp;Redirect=exportView.aspx&amp;X=sv_xdata&amp;Grid=sv_griddata&amp;Print=sv_org_group_grid@-.Statement@-.@-.@-.@-.@-.@-.@-.@-.0@-.&lt;&gt;@-.@-.like@-.like@-.@-.like@-.like@-.@-.like@-.@-.@-.sv_rrid@-.@-.@-.&amp;SO=Y&amp;RVO=Y&amp;PDFID=Blanche Bixler_7542/DT=Print Statement</v>
      </c>
      <c r="C112" s="4" t="str">
        <f t="shared" si="21"/>
        <v>Statement</v>
      </c>
      <c r="D112" s="4" t="str">
        <f t="shared" si="14"/>
        <v>Blanche Bixler_7542</v>
      </c>
      <c r="E112" s="20"/>
      <c r="F112" s="15"/>
      <c r="G112" s="4" t="s">
        <v>130</v>
      </c>
      <c r="H112" s="18">
        <f t="shared" si="15"/>
        <v>29342</v>
      </c>
      <c r="I112" s="4">
        <v>7542</v>
      </c>
      <c r="J112" s="6" t="s">
        <v>271</v>
      </c>
      <c r="K112" s="6" t="s">
        <v>45</v>
      </c>
      <c r="L112" s="6" t="s">
        <v>46</v>
      </c>
      <c r="M112" s="6" t="s">
        <v>46</v>
      </c>
      <c r="N112" s="23">
        <v>38026</v>
      </c>
      <c r="O112" s="12">
        <v>32240</v>
      </c>
      <c r="P112" s="4" t="s">
        <v>272</v>
      </c>
      <c r="Q112" s="2" t="s">
        <v>56</v>
      </c>
      <c r="R112" s="7">
        <v>2.5000000000000001E-2</v>
      </c>
      <c r="S112" s="36">
        <f t="shared" si="22"/>
        <v>1306</v>
      </c>
      <c r="T112" s="36">
        <f t="shared" si="16"/>
        <v>33046</v>
      </c>
      <c r="U112" s="37">
        <f t="shared" si="25"/>
        <v>0.05</v>
      </c>
      <c r="V112" s="38">
        <f t="shared" si="17"/>
        <v>1612</v>
      </c>
      <c r="W112" s="8">
        <v>1</v>
      </c>
      <c r="X112" s="38">
        <f t="shared" si="18"/>
        <v>1612</v>
      </c>
      <c r="Y112" s="39">
        <f t="shared" si="19"/>
        <v>1289.6000000000001</v>
      </c>
      <c r="Z112" s="14"/>
      <c r="AA112" s="30"/>
      <c r="AB112" s="30" t="str">
        <f t="shared" si="24"/>
        <v>;</v>
      </c>
      <c r="AC112" s="30">
        <f>ROW()</f>
        <v>112</v>
      </c>
      <c r="AD112" s="34"/>
      <c r="AE112" s="28"/>
      <c r="AF112" s="28"/>
      <c r="AG112" s="28"/>
      <c r="AH112" s="28"/>
      <c r="AI112" s="28"/>
      <c r="AJ112" s="28"/>
      <c r="AK112" s="28"/>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t="s">
        <v>14</v>
      </c>
      <c r="BK112" s="27">
        <v>44651.6808564815</v>
      </c>
      <c r="BL112" s="1"/>
    </row>
    <row r="113" spans="1:64" x14ac:dyDescent="0.2">
      <c r="A113" s="1">
        <f t="shared" si="13"/>
        <v>7655</v>
      </c>
      <c r="B113" s="20" t="str">
        <f t="shared" si="20"/>
        <v>https://sv_printurl?email=sv_email&amp;AuthID=sv_auth&amp;Redirect=exportView.aspx&amp;X=sv_xdata&amp;Grid=sv_griddata&amp;Print=sv_org_group_grid@-.Statement@-.@-.@-.@-.@-.@-.@-.@-.0@-.&lt;&gt;@-.@-.like@-.like@-.@-.like@-.like@-.@-.like@-.@-.@-.sv_rrid@-.@-.@-.&amp;SO=Y&amp;RVO=Y&amp;PDFID=Jeremy Thorp_7655/DT=Print Statement</v>
      </c>
      <c r="C113" s="4" t="str">
        <f t="shared" si="21"/>
        <v>Statement</v>
      </c>
      <c r="D113" s="4" t="str">
        <f t="shared" si="14"/>
        <v>Jeremy Thorp_7655</v>
      </c>
      <c r="E113" s="20"/>
      <c r="F113" s="15"/>
      <c r="G113" s="4" t="s">
        <v>79</v>
      </c>
      <c r="H113" s="18">
        <f t="shared" si="15"/>
        <v>20714</v>
      </c>
      <c r="I113" s="4">
        <v>7655</v>
      </c>
      <c r="J113" s="6" t="s">
        <v>273</v>
      </c>
      <c r="K113" s="6" t="s">
        <v>45</v>
      </c>
      <c r="L113" s="6" t="s">
        <v>46</v>
      </c>
      <c r="M113" s="6" t="s">
        <v>46</v>
      </c>
      <c r="N113" s="23">
        <v>38432</v>
      </c>
      <c r="O113" s="12">
        <v>33821</v>
      </c>
      <c r="P113" s="4" t="s">
        <v>274</v>
      </c>
      <c r="Q113" s="2" t="s">
        <v>56</v>
      </c>
      <c r="R113" s="7">
        <v>2.5000000000000001E-2</v>
      </c>
      <c r="S113" s="36">
        <f t="shared" si="22"/>
        <v>1345.5250000000001</v>
      </c>
      <c r="T113" s="36">
        <f t="shared" si="16"/>
        <v>34666.524999999994</v>
      </c>
      <c r="U113" s="37">
        <f t="shared" si="25"/>
        <v>0.05</v>
      </c>
      <c r="V113" s="38">
        <f t="shared" si="17"/>
        <v>1691.0500000000002</v>
      </c>
      <c r="W113" s="8">
        <v>1</v>
      </c>
      <c r="X113" s="38">
        <f t="shared" si="18"/>
        <v>1691.0500000000002</v>
      </c>
      <c r="Y113" s="39">
        <f t="shared" si="19"/>
        <v>1352.84</v>
      </c>
      <c r="Z113" s="14"/>
      <c r="AA113" s="30"/>
      <c r="AB113" s="30" t="str">
        <f t="shared" si="24"/>
        <v>;</v>
      </c>
      <c r="AC113" s="30">
        <f>ROW()</f>
        <v>113</v>
      </c>
      <c r="AD113" s="34"/>
      <c r="AE113" s="28"/>
      <c r="AF113" s="28"/>
      <c r="AG113" s="28"/>
      <c r="AH113" s="28"/>
      <c r="AI113" s="28"/>
      <c r="AJ113" s="28"/>
      <c r="AK113" s="28"/>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t="s">
        <v>14</v>
      </c>
      <c r="BK113" s="27">
        <v>44651.6808564815</v>
      </c>
      <c r="BL113" s="1"/>
    </row>
    <row r="114" spans="1:64" x14ac:dyDescent="0.2">
      <c r="A114" s="1">
        <f t="shared" si="13"/>
        <v>7656</v>
      </c>
      <c r="B114" s="20" t="str">
        <f t="shared" si="20"/>
        <v>https://sv_printurl?email=sv_email&amp;AuthID=sv_auth&amp;Redirect=exportView.aspx&amp;X=sv_xdata&amp;Grid=sv_griddata&amp;Print=sv_org_group_grid@-.Statement@-.@-.@-.@-.@-.@-.@-.@-.0@-.&lt;&gt;@-.@-.like@-.like@-.@-.like@-.like@-.@-.like@-.@-.@-.sv_rrid@-.@-.@-.&amp;SO=Y&amp;RVO=Y&amp;PDFID=Valerie Reinert_7656/DT=Print Statement</v>
      </c>
      <c r="C114" s="4" t="str">
        <f t="shared" si="21"/>
        <v>Statement</v>
      </c>
      <c r="D114" s="4" t="str">
        <f t="shared" si="14"/>
        <v>Valerie Reinert_7656</v>
      </c>
      <c r="E114" s="20"/>
      <c r="F114" s="15"/>
      <c r="G114" s="4" t="s">
        <v>130</v>
      </c>
      <c r="H114" s="18">
        <f t="shared" si="15"/>
        <v>29342</v>
      </c>
      <c r="I114" s="4">
        <v>7656</v>
      </c>
      <c r="J114" s="6" t="s">
        <v>275</v>
      </c>
      <c r="K114" s="6" t="s">
        <v>45</v>
      </c>
      <c r="L114" s="6" t="s">
        <v>46</v>
      </c>
      <c r="M114" s="6" t="s">
        <v>46</v>
      </c>
      <c r="N114" s="23">
        <v>38033</v>
      </c>
      <c r="O114" s="12">
        <v>23629</v>
      </c>
      <c r="P114" s="4" t="s">
        <v>103</v>
      </c>
      <c r="Q114" s="2" t="s">
        <v>48</v>
      </c>
      <c r="R114" s="7">
        <v>0</v>
      </c>
      <c r="S114" s="36">
        <f t="shared" si="22"/>
        <v>500</v>
      </c>
      <c r="T114" s="36">
        <f t="shared" si="16"/>
        <v>23629</v>
      </c>
      <c r="U114" s="37">
        <f t="shared" si="25"/>
        <v>0.05</v>
      </c>
      <c r="V114" s="38">
        <f t="shared" si="17"/>
        <v>1181.45</v>
      </c>
      <c r="W114" s="8">
        <v>1</v>
      </c>
      <c r="X114" s="38">
        <f t="shared" si="18"/>
        <v>1181.45</v>
      </c>
      <c r="Y114" s="39">
        <f t="shared" si="19"/>
        <v>945.16</v>
      </c>
      <c r="Z114" s="14"/>
      <c r="AA114" s="30"/>
      <c r="AB114" s="30" t="str">
        <f t="shared" si="24"/>
        <v>;</v>
      </c>
      <c r="AC114" s="30">
        <f>ROW()</f>
        <v>114</v>
      </c>
      <c r="AD114" s="34"/>
      <c r="AE114" s="28"/>
      <c r="AF114" s="28"/>
      <c r="AG114" s="28"/>
      <c r="AH114" s="28"/>
      <c r="AI114" s="28"/>
      <c r="AJ114" s="28"/>
      <c r="AK114" s="28"/>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t="s">
        <v>14</v>
      </c>
      <c r="BK114" s="27">
        <v>44651.6808564815</v>
      </c>
      <c r="BL114" s="1"/>
    </row>
    <row r="115" spans="1:64" x14ac:dyDescent="0.2">
      <c r="A115" s="1">
        <f t="shared" si="13"/>
        <v>7885</v>
      </c>
      <c r="B115" s="20" t="str">
        <f t="shared" si="20"/>
        <v>https://sv_printurl?email=sv_email&amp;AuthID=sv_auth&amp;Redirect=exportView.aspx&amp;X=sv_xdata&amp;Grid=sv_griddata&amp;Print=sv_org_group_grid@-.Statement@-.@-.@-.@-.@-.@-.@-.@-.0@-.&lt;&gt;@-.@-.like@-.like@-.@-.like@-.like@-.@-.like@-.@-.@-.sv_rrid@-.@-.@-.&amp;SO=Y&amp;RVO=Y&amp;PDFID=Erica Overby_7885/DT=Print Statement</v>
      </c>
      <c r="C115" s="4" t="str">
        <f t="shared" si="21"/>
        <v>Statement</v>
      </c>
      <c r="D115" s="4" t="str">
        <f t="shared" si="14"/>
        <v>Erica Overby_7885</v>
      </c>
      <c r="E115" s="20"/>
      <c r="F115" s="15"/>
      <c r="G115" s="4" t="s">
        <v>130</v>
      </c>
      <c r="H115" s="18">
        <f t="shared" si="15"/>
        <v>29342</v>
      </c>
      <c r="I115" s="4">
        <v>7885</v>
      </c>
      <c r="J115" s="6" t="s">
        <v>276</v>
      </c>
      <c r="K115" s="6" t="s">
        <v>45</v>
      </c>
      <c r="L115" s="6" t="s">
        <v>46</v>
      </c>
      <c r="M115" s="6" t="s">
        <v>46</v>
      </c>
      <c r="N115" s="23">
        <v>38040</v>
      </c>
      <c r="O115" s="12">
        <v>27539</v>
      </c>
      <c r="P115" s="4" t="s">
        <v>277</v>
      </c>
      <c r="Q115" s="2" t="s">
        <v>56</v>
      </c>
      <c r="R115" s="7">
        <v>2.5000000000000001E-2</v>
      </c>
      <c r="S115" s="36">
        <f t="shared" si="22"/>
        <v>1188.4749999999999</v>
      </c>
      <c r="T115" s="36">
        <f t="shared" si="16"/>
        <v>28227.474999999999</v>
      </c>
      <c r="U115" s="37">
        <f t="shared" si="25"/>
        <v>0.05</v>
      </c>
      <c r="V115" s="38">
        <f t="shared" si="17"/>
        <v>1376.95</v>
      </c>
      <c r="W115" s="8">
        <v>1</v>
      </c>
      <c r="X115" s="38">
        <f t="shared" si="18"/>
        <v>1376.95</v>
      </c>
      <c r="Y115" s="39">
        <f t="shared" si="19"/>
        <v>1101.56</v>
      </c>
      <c r="Z115" s="14"/>
      <c r="AA115" s="30"/>
      <c r="AB115" s="30" t="str">
        <f t="shared" si="24"/>
        <v>;</v>
      </c>
      <c r="AC115" s="30">
        <f>ROW()</f>
        <v>115</v>
      </c>
      <c r="AD115" s="34"/>
      <c r="AE115" s="28"/>
      <c r="AF115" s="28"/>
      <c r="AG115" s="28"/>
      <c r="AH115" s="28"/>
      <c r="AI115" s="28"/>
      <c r="AJ115" s="28"/>
      <c r="AK115" s="28"/>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t="s">
        <v>14</v>
      </c>
      <c r="BK115" s="27">
        <v>44651.6808564815</v>
      </c>
      <c r="BL115" s="1"/>
    </row>
    <row r="116" spans="1:64" x14ac:dyDescent="0.2">
      <c r="A116" s="1">
        <f t="shared" si="13"/>
        <v>7898</v>
      </c>
      <c r="B116" s="20" t="str">
        <f t="shared" si="20"/>
        <v>https://sv_printurl?email=sv_email&amp;AuthID=sv_auth&amp;Redirect=exportView.aspx&amp;X=sv_xdata&amp;Grid=sv_griddata&amp;Print=sv_org_group_grid@-.Statement@-.@-.@-.@-.@-.@-.@-.@-.0@-.&lt;&gt;@-.@-.like@-.like@-.@-.like@-.like@-.@-.like@-.@-.@-.sv_rrid@-.@-.@-.&amp;SO=Y&amp;RVO=Y&amp;PDFID=Brenda Milford_7898/DT=Print Statement</v>
      </c>
      <c r="C116" s="4" t="str">
        <f t="shared" si="21"/>
        <v>Statement</v>
      </c>
      <c r="D116" s="4" t="str">
        <f t="shared" si="14"/>
        <v>Brenda Milford_7898</v>
      </c>
      <c r="E116" s="20"/>
      <c r="F116" s="15"/>
      <c r="G116" s="4" t="s">
        <v>130</v>
      </c>
      <c r="H116" s="18">
        <f t="shared" si="15"/>
        <v>29342</v>
      </c>
      <c r="I116" s="4">
        <v>7898</v>
      </c>
      <c r="J116" s="6" t="s">
        <v>278</v>
      </c>
      <c r="K116" s="6" t="s">
        <v>45</v>
      </c>
      <c r="L116" s="6" t="s">
        <v>46</v>
      </c>
      <c r="M116" s="6" t="s">
        <v>46</v>
      </c>
      <c r="N116" s="23">
        <v>38047</v>
      </c>
      <c r="O116" s="12">
        <v>30368</v>
      </c>
      <c r="P116" s="4" t="s">
        <v>279</v>
      </c>
      <c r="Q116" s="2" t="s">
        <v>56</v>
      </c>
      <c r="R116" s="7">
        <v>2.5000000000000001E-2</v>
      </c>
      <c r="S116" s="36">
        <f t="shared" si="22"/>
        <v>1259.2</v>
      </c>
      <c r="T116" s="36">
        <f t="shared" si="16"/>
        <v>31127.199999999997</v>
      </c>
      <c r="U116" s="37">
        <f t="shared" si="25"/>
        <v>0.05</v>
      </c>
      <c r="V116" s="38">
        <f t="shared" si="17"/>
        <v>1518.4</v>
      </c>
      <c r="W116" s="8">
        <v>1</v>
      </c>
      <c r="X116" s="38">
        <f t="shared" si="18"/>
        <v>1518.4</v>
      </c>
      <c r="Y116" s="39">
        <f t="shared" si="19"/>
        <v>1214.72</v>
      </c>
      <c r="Z116" s="14"/>
      <c r="AA116" s="30"/>
      <c r="AB116" s="30" t="str">
        <f t="shared" si="24"/>
        <v>;</v>
      </c>
      <c r="AC116" s="30">
        <f>ROW()</f>
        <v>116</v>
      </c>
      <c r="AD116" s="34"/>
      <c r="AE116" s="28"/>
      <c r="AF116" s="28"/>
      <c r="AG116" s="28"/>
      <c r="AH116" s="28"/>
      <c r="AI116" s="28"/>
      <c r="AJ116" s="28"/>
      <c r="AK116" s="28"/>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t="s">
        <v>14</v>
      </c>
      <c r="BK116" s="27">
        <v>44651.6808564815</v>
      </c>
      <c r="BL116" s="1"/>
    </row>
    <row r="117" spans="1:64" x14ac:dyDescent="0.2">
      <c r="A117" s="1">
        <f t="shared" si="13"/>
        <v>7904</v>
      </c>
      <c r="B117" s="20" t="str">
        <f t="shared" si="20"/>
        <v>https://sv_printurl?email=sv_email&amp;AuthID=sv_auth&amp;Redirect=exportView.aspx&amp;X=sv_xdata&amp;Grid=sv_griddata&amp;Print=sv_org_group_grid@-.Statement@-.@-.@-.@-.@-.@-.@-.@-.0@-.&lt;&gt;@-.@-.like@-.like@-.@-.like@-.like@-.@-.like@-.@-.@-.sv_rrid@-.@-.@-.&amp;SO=Y&amp;RVO=Y&amp;PDFID=Kay Mauricio_7904/DT=Print Statement</v>
      </c>
      <c r="C117" s="4" t="str">
        <f t="shared" si="21"/>
        <v>Statement</v>
      </c>
      <c r="D117" s="4" t="str">
        <f t="shared" si="14"/>
        <v>Kay Mauricio_7904</v>
      </c>
      <c r="E117" s="20"/>
      <c r="F117" s="15"/>
      <c r="G117" s="4" t="s">
        <v>130</v>
      </c>
      <c r="H117" s="18">
        <f t="shared" si="15"/>
        <v>29342</v>
      </c>
      <c r="I117" s="4">
        <v>7904</v>
      </c>
      <c r="J117" s="6" t="s">
        <v>280</v>
      </c>
      <c r="K117" s="6" t="s">
        <v>45</v>
      </c>
      <c r="L117" s="6" t="s">
        <v>46</v>
      </c>
      <c r="M117" s="6" t="s">
        <v>46</v>
      </c>
      <c r="N117" s="23">
        <v>38040</v>
      </c>
      <c r="O117" s="12">
        <v>26853</v>
      </c>
      <c r="P117" s="4" t="s">
        <v>281</v>
      </c>
      <c r="Q117" s="2" t="s">
        <v>56</v>
      </c>
      <c r="R117" s="7">
        <v>2.5000000000000001E-2</v>
      </c>
      <c r="S117" s="36">
        <f t="shared" si="22"/>
        <v>1171.325</v>
      </c>
      <c r="T117" s="36">
        <f t="shared" si="16"/>
        <v>27524.324999999997</v>
      </c>
      <c r="U117" s="37">
        <f t="shared" si="25"/>
        <v>0.05</v>
      </c>
      <c r="V117" s="38">
        <f t="shared" si="17"/>
        <v>1342.65</v>
      </c>
      <c r="W117" s="8">
        <v>1</v>
      </c>
      <c r="X117" s="38">
        <f t="shared" si="18"/>
        <v>1342.65</v>
      </c>
      <c r="Y117" s="39">
        <f t="shared" si="19"/>
        <v>1074.1200000000001</v>
      </c>
      <c r="Z117" s="14"/>
      <c r="AA117" s="30"/>
      <c r="AB117" s="30" t="str">
        <f t="shared" si="24"/>
        <v>;</v>
      </c>
      <c r="AC117" s="30">
        <f>ROW()</f>
        <v>117</v>
      </c>
      <c r="AD117" s="34"/>
      <c r="AE117" s="28"/>
      <c r="AF117" s="28"/>
      <c r="AG117" s="28"/>
      <c r="AH117" s="28"/>
      <c r="AI117" s="28"/>
      <c r="AJ117" s="28"/>
      <c r="AK117" s="28"/>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t="s">
        <v>14</v>
      </c>
      <c r="BK117" s="27">
        <v>44651.6808564815</v>
      </c>
      <c r="BL117" s="1"/>
    </row>
    <row r="118" spans="1:64" x14ac:dyDescent="0.2">
      <c r="A118" s="1">
        <f t="shared" si="13"/>
        <v>7930</v>
      </c>
      <c r="B118" s="20" t="str">
        <f t="shared" si="20"/>
        <v>https://sv_printurl?email=sv_email&amp;AuthID=sv_auth&amp;Redirect=exportView.aspx&amp;X=sv_xdata&amp;Grid=sv_griddata&amp;Print=sv_org_group_grid@-.Statement@-.@-.@-.@-.@-.@-.@-.@-.0@-.&lt;&gt;@-.@-.like@-.like@-.@-.like@-.like@-.@-.like@-.@-.@-.sv_rrid@-.@-.@-.&amp;SO=Y&amp;RVO=Y&amp;PDFID=Carla Crank_7930/DT=Print Statement</v>
      </c>
      <c r="C118" s="4" t="str">
        <f t="shared" si="21"/>
        <v>Statement</v>
      </c>
      <c r="D118" s="4" t="str">
        <f t="shared" si="14"/>
        <v>Carla Crank_7930</v>
      </c>
      <c r="E118" s="20"/>
      <c r="F118" s="15"/>
      <c r="G118" s="4" t="s">
        <v>130</v>
      </c>
      <c r="H118" s="18">
        <f t="shared" si="15"/>
        <v>29342</v>
      </c>
      <c r="I118" s="4">
        <v>7930</v>
      </c>
      <c r="J118" s="6" t="s">
        <v>282</v>
      </c>
      <c r="K118" s="6" t="s">
        <v>45</v>
      </c>
      <c r="L118" s="6" t="s">
        <v>46</v>
      </c>
      <c r="M118" s="6" t="s">
        <v>46</v>
      </c>
      <c r="N118" s="23">
        <v>38040</v>
      </c>
      <c r="O118" s="12">
        <v>36317</v>
      </c>
      <c r="P118" s="4" t="s">
        <v>283</v>
      </c>
      <c r="Q118" s="2" t="s">
        <v>48</v>
      </c>
      <c r="R118" s="7">
        <v>0</v>
      </c>
      <c r="S118" s="36">
        <f t="shared" si="22"/>
        <v>500</v>
      </c>
      <c r="T118" s="36">
        <f t="shared" si="16"/>
        <v>36317</v>
      </c>
      <c r="U118" s="37">
        <f t="shared" si="25"/>
        <v>0.05</v>
      </c>
      <c r="V118" s="38">
        <f t="shared" si="17"/>
        <v>1815.8500000000001</v>
      </c>
      <c r="W118" s="8">
        <v>1</v>
      </c>
      <c r="X118" s="38">
        <f t="shared" si="18"/>
        <v>1815.8500000000001</v>
      </c>
      <c r="Y118" s="39">
        <f t="shared" si="19"/>
        <v>1452.68</v>
      </c>
      <c r="Z118" s="14"/>
      <c r="AA118" s="30"/>
      <c r="AB118" s="30" t="str">
        <f t="shared" si="24"/>
        <v>;</v>
      </c>
      <c r="AC118" s="30">
        <f>ROW()</f>
        <v>118</v>
      </c>
      <c r="AD118" s="34"/>
      <c r="AE118" s="28"/>
      <c r="AF118" s="28"/>
      <c r="AG118" s="28"/>
      <c r="AH118" s="28"/>
      <c r="AI118" s="28"/>
      <c r="AJ118" s="28"/>
      <c r="AK118" s="28"/>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t="s">
        <v>14</v>
      </c>
      <c r="BK118" s="27">
        <v>44651.6808564815</v>
      </c>
      <c r="BL118" s="1"/>
    </row>
    <row r="119" spans="1:64" x14ac:dyDescent="0.2">
      <c r="A119" s="1">
        <f t="shared" si="13"/>
        <v>7961</v>
      </c>
      <c r="B119" s="20" t="str">
        <f t="shared" si="20"/>
        <v>https://sv_printurl?email=sv_email&amp;AuthID=sv_auth&amp;Redirect=exportView.aspx&amp;X=sv_xdata&amp;Grid=sv_griddata&amp;Print=sv_org_group_grid@-.Statement@-.@-.@-.@-.@-.@-.@-.@-.0@-.&lt;&gt;@-.@-.like@-.like@-.@-.like@-.like@-.@-.like@-.@-.@-.sv_rrid@-.@-.@-.&amp;SO=Y&amp;RVO=Y&amp;PDFID=Craig Rae_7961/DT=Print Statement</v>
      </c>
      <c r="C119" s="4" t="str">
        <f t="shared" si="21"/>
        <v>Statement</v>
      </c>
      <c r="D119" s="4" t="str">
        <f t="shared" si="14"/>
        <v>Craig Rae_7961</v>
      </c>
      <c r="E119" s="20"/>
      <c r="F119" s="15"/>
      <c r="G119" s="4" t="s">
        <v>130</v>
      </c>
      <c r="H119" s="18">
        <f t="shared" si="15"/>
        <v>29342</v>
      </c>
      <c r="I119" s="4">
        <v>7961</v>
      </c>
      <c r="J119" s="6" t="s">
        <v>284</v>
      </c>
      <c r="K119" s="6" t="s">
        <v>45</v>
      </c>
      <c r="L119" s="6" t="s">
        <v>46</v>
      </c>
      <c r="M119" s="6" t="s">
        <v>46</v>
      </c>
      <c r="N119" s="23">
        <v>38044</v>
      </c>
      <c r="O119" s="12">
        <v>35152</v>
      </c>
      <c r="P119" s="4" t="s">
        <v>285</v>
      </c>
      <c r="Q119" s="2" t="s">
        <v>56</v>
      </c>
      <c r="R119" s="7">
        <v>0.02</v>
      </c>
      <c r="S119" s="36">
        <f t="shared" si="22"/>
        <v>1203.04</v>
      </c>
      <c r="T119" s="36">
        <f t="shared" si="16"/>
        <v>35855.040000000001</v>
      </c>
      <c r="U119" s="37">
        <f t="shared" si="25"/>
        <v>0.05</v>
      </c>
      <c r="V119" s="38">
        <f t="shared" si="17"/>
        <v>1757.6000000000001</v>
      </c>
      <c r="W119" s="8">
        <v>1</v>
      </c>
      <c r="X119" s="38">
        <f t="shared" si="18"/>
        <v>1757.6000000000001</v>
      </c>
      <c r="Y119" s="39">
        <f t="shared" si="19"/>
        <v>1406.08</v>
      </c>
      <c r="Z119" s="14"/>
      <c r="AA119" s="30"/>
      <c r="AB119" s="30" t="str">
        <f t="shared" si="24"/>
        <v>;</v>
      </c>
      <c r="AC119" s="30">
        <f>ROW()</f>
        <v>119</v>
      </c>
      <c r="AD119" s="34"/>
      <c r="AE119" s="28"/>
      <c r="AF119" s="28"/>
      <c r="AG119" s="28"/>
      <c r="AH119" s="28"/>
      <c r="AI119" s="28"/>
      <c r="AJ119" s="28"/>
      <c r="AK119" s="28"/>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t="s">
        <v>14</v>
      </c>
      <c r="BK119" s="27">
        <v>44651.6808564815</v>
      </c>
      <c r="BL119" s="1"/>
    </row>
    <row r="120" spans="1:64" x14ac:dyDescent="0.2">
      <c r="A120" s="1">
        <f t="shared" si="13"/>
        <v>7966</v>
      </c>
      <c r="B120" s="20" t="str">
        <f t="shared" si="20"/>
        <v>https://sv_printurl?email=sv_email&amp;AuthID=sv_auth&amp;Redirect=exportView.aspx&amp;X=sv_xdata&amp;Grid=sv_griddata&amp;Print=sv_org_group_grid@-.Statement@-.@-.@-.@-.@-.@-.@-.@-.0@-.&lt;&gt;@-.@-.like@-.like@-.@-.like@-.like@-.@-.like@-.@-.@-.sv_rrid@-.@-.@-.&amp;SO=Y&amp;RVO=Y&amp;PDFID=Alberta Beaver_7966/DT=Print Statement</v>
      </c>
      <c r="C120" s="4" t="str">
        <f t="shared" si="21"/>
        <v>Statement</v>
      </c>
      <c r="D120" s="4" t="str">
        <f t="shared" si="14"/>
        <v>Alberta Beaver_7966</v>
      </c>
      <c r="E120" s="20"/>
      <c r="F120" s="15"/>
      <c r="G120" s="4" t="s">
        <v>130</v>
      </c>
      <c r="H120" s="18">
        <f t="shared" si="15"/>
        <v>29342</v>
      </c>
      <c r="I120" s="4">
        <v>7966</v>
      </c>
      <c r="J120" s="6" t="s">
        <v>286</v>
      </c>
      <c r="K120" s="6" t="s">
        <v>45</v>
      </c>
      <c r="L120" s="6" t="s">
        <v>46</v>
      </c>
      <c r="M120" s="6" t="s">
        <v>46</v>
      </c>
      <c r="N120" s="23">
        <v>38047</v>
      </c>
      <c r="O120" s="12">
        <v>33800</v>
      </c>
      <c r="P120" s="4" t="s">
        <v>287</v>
      </c>
      <c r="Q120" s="2" t="s">
        <v>56</v>
      </c>
      <c r="R120" s="7">
        <v>2.5000000000000001E-2</v>
      </c>
      <c r="S120" s="36">
        <f t="shared" si="22"/>
        <v>1345</v>
      </c>
      <c r="T120" s="36">
        <f t="shared" si="16"/>
        <v>34645</v>
      </c>
      <c r="U120" s="37">
        <f t="shared" si="25"/>
        <v>0.05</v>
      </c>
      <c r="V120" s="38">
        <f t="shared" si="17"/>
        <v>1690</v>
      </c>
      <c r="W120" s="8">
        <v>1</v>
      </c>
      <c r="X120" s="38">
        <f t="shared" si="18"/>
        <v>1690</v>
      </c>
      <c r="Y120" s="39">
        <f t="shared" si="19"/>
        <v>1352</v>
      </c>
      <c r="Z120" s="14"/>
      <c r="AA120" s="30"/>
      <c r="AB120" s="30" t="str">
        <f t="shared" si="24"/>
        <v>;</v>
      </c>
      <c r="AC120" s="30">
        <f>ROW()</f>
        <v>120</v>
      </c>
      <c r="AD120" s="34"/>
      <c r="AE120" s="28"/>
      <c r="AF120" s="28"/>
      <c r="AG120" s="28"/>
      <c r="AH120" s="28"/>
      <c r="AI120" s="28"/>
      <c r="AJ120" s="28"/>
      <c r="AK120" s="28"/>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t="s">
        <v>14</v>
      </c>
      <c r="BK120" s="27">
        <v>44651.6808564815</v>
      </c>
      <c r="BL120" s="1"/>
    </row>
    <row r="121" spans="1:64" x14ac:dyDescent="0.2">
      <c r="A121" s="1">
        <f t="shared" si="13"/>
        <v>7972</v>
      </c>
      <c r="B121" s="20" t="str">
        <f t="shared" si="20"/>
        <v>https://sv_printurl?email=sv_email&amp;AuthID=sv_auth&amp;Redirect=exportView.aspx&amp;X=sv_xdata&amp;Grid=sv_griddata&amp;Print=sv_org_group_grid@-.Statement@-.@-.@-.@-.@-.@-.@-.@-.0@-.&lt;&gt;@-.@-.like@-.like@-.@-.like@-.like@-.@-.like@-.@-.@-.sv_rrid@-.@-.@-.&amp;SO=Y&amp;RVO=Y&amp;PDFID=Nora Fontes_7972/DT=Print Statement</v>
      </c>
      <c r="C121" s="4" t="str">
        <f t="shared" si="21"/>
        <v>Statement</v>
      </c>
      <c r="D121" s="4" t="str">
        <f t="shared" si="14"/>
        <v>Nora Fontes_7972</v>
      </c>
      <c r="E121" s="20"/>
      <c r="F121" s="15"/>
      <c r="G121" s="4" t="s">
        <v>130</v>
      </c>
      <c r="H121" s="18">
        <f t="shared" si="15"/>
        <v>29342</v>
      </c>
      <c r="I121" s="4">
        <v>7972</v>
      </c>
      <c r="J121" s="6" t="s">
        <v>288</v>
      </c>
      <c r="K121" s="6" t="s">
        <v>45</v>
      </c>
      <c r="L121" s="6" t="s">
        <v>46</v>
      </c>
      <c r="M121" s="6" t="s">
        <v>46</v>
      </c>
      <c r="N121" s="23">
        <v>38049</v>
      </c>
      <c r="O121" s="12">
        <v>30389</v>
      </c>
      <c r="P121" s="4" t="s">
        <v>289</v>
      </c>
      <c r="Q121" s="2" t="s">
        <v>56</v>
      </c>
      <c r="R121" s="7">
        <v>2.5000000000000001E-2</v>
      </c>
      <c r="S121" s="36">
        <f t="shared" si="22"/>
        <v>1259.7249999999999</v>
      </c>
      <c r="T121" s="36">
        <f t="shared" si="16"/>
        <v>31148.724999999999</v>
      </c>
      <c r="U121" s="37">
        <f t="shared" si="25"/>
        <v>0.05</v>
      </c>
      <c r="V121" s="38">
        <f t="shared" si="17"/>
        <v>1519.45</v>
      </c>
      <c r="W121" s="8">
        <v>1</v>
      </c>
      <c r="X121" s="38">
        <f t="shared" si="18"/>
        <v>1519.45</v>
      </c>
      <c r="Y121" s="39">
        <f t="shared" si="19"/>
        <v>1215.56</v>
      </c>
      <c r="Z121" s="14"/>
      <c r="AA121" s="30"/>
      <c r="AB121" s="30" t="str">
        <f t="shared" si="24"/>
        <v>;</v>
      </c>
      <c r="AC121" s="30">
        <f>ROW()</f>
        <v>121</v>
      </c>
      <c r="AD121" s="34"/>
      <c r="AE121" s="28"/>
      <c r="AF121" s="28"/>
      <c r="AG121" s="28"/>
      <c r="AH121" s="28"/>
      <c r="AI121" s="28"/>
      <c r="AJ121" s="28"/>
      <c r="AK121" s="28"/>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t="s">
        <v>14</v>
      </c>
      <c r="BK121" s="27">
        <v>44651.6808564815</v>
      </c>
      <c r="BL121" s="1"/>
    </row>
    <row r="122" spans="1:64" x14ac:dyDescent="0.2">
      <c r="A122" s="1">
        <f t="shared" si="13"/>
        <v>8043</v>
      </c>
      <c r="B122" s="20" t="str">
        <f t="shared" si="20"/>
        <v>https://sv_printurl?email=sv_email&amp;AuthID=sv_auth&amp;Redirect=exportView.aspx&amp;X=sv_xdata&amp;Grid=sv_griddata&amp;Print=sv_org_group_grid@-.Statement@-.@-.@-.@-.@-.@-.@-.@-.0@-.&lt;&gt;@-.@-.like@-.like@-.@-.like@-.like@-.@-.like@-.@-.@-.sv_rrid@-.@-.@-.&amp;SO=Y&amp;RVO=Y&amp;PDFID=Vincent Gallego_8043/DT=Print Statement</v>
      </c>
      <c r="C122" s="4" t="str">
        <f t="shared" si="21"/>
        <v>Statement</v>
      </c>
      <c r="D122" s="4" t="str">
        <f t="shared" si="14"/>
        <v>Vincent Gallego_8043</v>
      </c>
      <c r="E122" s="20"/>
      <c r="F122" s="15"/>
      <c r="G122" s="4" t="s">
        <v>200</v>
      </c>
      <c r="H122" s="18">
        <f t="shared" si="15"/>
        <v>29331</v>
      </c>
      <c r="I122" s="4">
        <v>8043</v>
      </c>
      <c r="J122" s="6" t="s">
        <v>290</v>
      </c>
      <c r="K122" s="6" t="s">
        <v>45</v>
      </c>
      <c r="L122" s="6" t="s">
        <v>46</v>
      </c>
      <c r="M122" s="6" t="s">
        <v>46</v>
      </c>
      <c r="N122" s="23">
        <v>38054</v>
      </c>
      <c r="O122" s="12">
        <v>27269</v>
      </c>
      <c r="P122" s="4" t="s">
        <v>291</v>
      </c>
      <c r="Q122" s="2" t="s">
        <v>48</v>
      </c>
      <c r="R122" s="7">
        <v>0.05</v>
      </c>
      <c r="S122" s="36">
        <f t="shared" si="22"/>
        <v>1863.45</v>
      </c>
      <c r="T122" s="36">
        <f t="shared" si="16"/>
        <v>28632.45</v>
      </c>
      <c r="U122" s="37">
        <f t="shared" si="25"/>
        <v>0.05</v>
      </c>
      <c r="V122" s="38">
        <f t="shared" si="17"/>
        <v>1363.45</v>
      </c>
      <c r="W122" s="8">
        <v>1</v>
      </c>
      <c r="X122" s="38">
        <f t="shared" si="18"/>
        <v>1363.45</v>
      </c>
      <c r="Y122" s="39">
        <f t="shared" si="19"/>
        <v>1090.76</v>
      </c>
      <c r="Z122" s="14"/>
      <c r="AA122" s="30"/>
      <c r="AB122" s="30" t="str">
        <f t="shared" si="24"/>
        <v>;</v>
      </c>
      <c r="AC122" s="30">
        <f>ROW()</f>
        <v>122</v>
      </c>
      <c r="AD122" s="34"/>
      <c r="AE122" s="28"/>
      <c r="AF122" s="28"/>
      <c r="AG122" s="28"/>
      <c r="AH122" s="28"/>
      <c r="AI122" s="28"/>
      <c r="AJ122" s="28"/>
      <c r="AK122" s="28"/>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t="s">
        <v>14</v>
      </c>
      <c r="BK122" s="27">
        <v>44651.6808564815</v>
      </c>
      <c r="BL122" s="1"/>
    </row>
    <row r="123" spans="1:64" x14ac:dyDescent="0.2">
      <c r="A123" s="1">
        <f t="shared" si="13"/>
        <v>8068</v>
      </c>
      <c r="B123" s="20" t="str">
        <f t="shared" si="20"/>
        <v>https://sv_printurl?email=sv_email&amp;AuthID=sv_auth&amp;Redirect=exportView.aspx&amp;X=sv_xdata&amp;Grid=sv_griddata&amp;Print=sv_org_group_grid@-.Statement@-.@-.@-.@-.@-.@-.@-.@-.0@-.&lt;&gt;@-.@-.like@-.like@-.@-.like@-.like@-.@-.like@-.@-.@-.sv_rrid@-.@-.@-.&amp;SO=Y&amp;RVO=Y&amp;PDFID=Juana Albrecht_8068/DT=Print Statement</v>
      </c>
      <c r="C123" s="4" t="str">
        <f t="shared" si="21"/>
        <v>Statement</v>
      </c>
      <c r="D123" s="4" t="str">
        <f t="shared" si="14"/>
        <v>Juana Albrecht_8068</v>
      </c>
      <c r="E123" s="20"/>
      <c r="F123" s="15"/>
      <c r="G123" s="4" t="s">
        <v>200</v>
      </c>
      <c r="H123" s="18">
        <f t="shared" si="15"/>
        <v>29331</v>
      </c>
      <c r="I123" s="4">
        <v>8068</v>
      </c>
      <c r="J123" s="6" t="s">
        <v>292</v>
      </c>
      <c r="K123" s="6" t="s">
        <v>45</v>
      </c>
      <c r="L123" s="6" t="s">
        <v>46</v>
      </c>
      <c r="M123" s="6" t="s">
        <v>46</v>
      </c>
      <c r="N123" s="23">
        <v>38055</v>
      </c>
      <c r="O123" s="12">
        <v>30306</v>
      </c>
      <c r="P123" s="4" t="s">
        <v>233</v>
      </c>
      <c r="Q123" s="2" t="s">
        <v>56</v>
      </c>
      <c r="R123" s="7">
        <v>2.5000000000000001E-2</v>
      </c>
      <c r="S123" s="36">
        <f t="shared" si="22"/>
        <v>1257.6500000000001</v>
      </c>
      <c r="T123" s="36">
        <f t="shared" si="16"/>
        <v>31063.649999999998</v>
      </c>
      <c r="U123" s="37">
        <f t="shared" si="25"/>
        <v>0.05</v>
      </c>
      <c r="V123" s="38">
        <f t="shared" si="17"/>
        <v>1515.3000000000002</v>
      </c>
      <c r="W123" s="8">
        <v>1</v>
      </c>
      <c r="X123" s="38">
        <f t="shared" si="18"/>
        <v>1515.3000000000002</v>
      </c>
      <c r="Y123" s="39">
        <f t="shared" si="19"/>
        <v>1212.24</v>
      </c>
      <c r="Z123" s="14"/>
      <c r="AA123" s="30"/>
      <c r="AB123" s="30" t="str">
        <f t="shared" si="24"/>
        <v>;</v>
      </c>
      <c r="AC123" s="30">
        <f>ROW()</f>
        <v>123</v>
      </c>
      <c r="AD123" s="34"/>
      <c r="AE123" s="28"/>
      <c r="AF123" s="28"/>
      <c r="AG123" s="28"/>
      <c r="AH123" s="28"/>
      <c r="AI123" s="28"/>
      <c r="AJ123" s="28"/>
      <c r="AK123" s="28"/>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t="s">
        <v>14</v>
      </c>
      <c r="BK123" s="27">
        <v>44651.6808564815</v>
      </c>
      <c r="BL123" s="1"/>
    </row>
    <row r="124" spans="1:64" x14ac:dyDescent="0.2">
      <c r="A124" s="1">
        <f t="shared" si="13"/>
        <v>8074</v>
      </c>
      <c r="B124" s="20" t="str">
        <f t="shared" si="20"/>
        <v>https://sv_printurl?email=sv_email&amp;AuthID=sv_auth&amp;Redirect=exportView.aspx&amp;X=sv_xdata&amp;Grid=sv_griddata&amp;Print=sv_org_group_grid@-.Statement@-.@-.@-.@-.@-.@-.@-.@-.0@-.&lt;&gt;@-.@-.like@-.like@-.@-.like@-.like@-.@-.like@-.@-.@-.sv_rrid@-.@-.@-.&amp;SO=Y&amp;RVO=Y&amp;PDFID=Chris Wiegand_8074/DT=Print Statement</v>
      </c>
      <c r="C124" s="4" t="str">
        <f t="shared" si="21"/>
        <v>Statement</v>
      </c>
      <c r="D124" s="4" t="str">
        <f t="shared" si="14"/>
        <v>Chris Wiegand_8074</v>
      </c>
      <c r="E124" s="20"/>
      <c r="F124" s="15"/>
      <c r="G124" s="4" t="s">
        <v>130</v>
      </c>
      <c r="H124" s="18">
        <f t="shared" si="15"/>
        <v>29342</v>
      </c>
      <c r="I124" s="4">
        <v>8074</v>
      </c>
      <c r="J124" s="6" t="s">
        <v>293</v>
      </c>
      <c r="K124" s="6" t="s">
        <v>45</v>
      </c>
      <c r="L124" s="6" t="s">
        <v>46</v>
      </c>
      <c r="M124" s="6" t="s">
        <v>46</v>
      </c>
      <c r="N124" s="23">
        <v>38052</v>
      </c>
      <c r="O124" s="12">
        <v>32365</v>
      </c>
      <c r="P124" s="4" t="s">
        <v>294</v>
      </c>
      <c r="Q124" s="2" t="s">
        <v>56</v>
      </c>
      <c r="R124" s="7">
        <v>2.5000000000000001E-2</v>
      </c>
      <c r="S124" s="36">
        <f t="shared" si="22"/>
        <v>1309.125</v>
      </c>
      <c r="T124" s="36">
        <f t="shared" si="16"/>
        <v>33174.125</v>
      </c>
      <c r="U124" s="37">
        <f t="shared" si="25"/>
        <v>0.05</v>
      </c>
      <c r="V124" s="38">
        <f t="shared" si="17"/>
        <v>1618.25</v>
      </c>
      <c r="W124" s="8">
        <v>1</v>
      </c>
      <c r="X124" s="38">
        <f t="shared" si="18"/>
        <v>1618.25</v>
      </c>
      <c r="Y124" s="39">
        <f t="shared" si="19"/>
        <v>1294.6000000000001</v>
      </c>
      <c r="Z124" s="14"/>
      <c r="AA124" s="30"/>
      <c r="AB124" s="30" t="str">
        <f t="shared" si="24"/>
        <v>;</v>
      </c>
      <c r="AC124" s="30">
        <f>ROW()</f>
        <v>124</v>
      </c>
      <c r="AD124" s="34"/>
      <c r="AE124" s="28"/>
      <c r="AF124" s="28"/>
      <c r="AG124" s="28"/>
      <c r="AH124" s="28"/>
      <c r="AI124" s="28"/>
      <c r="AJ124" s="28"/>
      <c r="AK124" s="28"/>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t="s">
        <v>14</v>
      </c>
      <c r="BK124" s="27">
        <v>44651.6808564815</v>
      </c>
      <c r="BL124" s="1"/>
    </row>
    <row r="125" spans="1:64" x14ac:dyDescent="0.2">
      <c r="A125" s="1">
        <f t="shared" si="13"/>
        <v>8172</v>
      </c>
      <c r="B125" s="20" t="str">
        <f t="shared" si="20"/>
        <v>https://sv_printurl?email=sv_email&amp;AuthID=sv_auth&amp;Redirect=exportView.aspx&amp;X=sv_xdata&amp;Grid=sv_griddata&amp;Print=sv_org_group_grid@-.Statement@-.@-.@-.@-.@-.@-.@-.@-.0@-.&lt;&gt;@-.@-.like@-.like@-.@-.like@-.like@-.@-.like@-.@-.@-.sv_rrid@-.@-.@-.&amp;SO=Y&amp;RVO=Y&amp;PDFID=Ralph Serna_8172/DT=Print Statement</v>
      </c>
      <c r="C125" s="4" t="str">
        <f t="shared" si="21"/>
        <v>Statement</v>
      </c>
      <c r="D125" s="4" t="str">
        <f t="shared" si="14"/>
        <v>Ralph Serna_8172</v>
      </c>
      <c r="E125" s="20"/>
      <c r="F125" s="15"/>
      <c r="G125" s="4" t="s">
        <v>200</v>
      </c>
      <c r="H125" s="18">
        <f t="shared" si="15"/>
        <v>29331</v>
      </c>
      <c r="I125" s="4">
        <v>8172</v>
      </c>
      <c r="J125" s="6" t="s">
        <v>295</v>
      </c>
      <c r="K125" s="6" t="s">
        <v>45</v>
      </c>
      <c r="L125" s="6" t="s">
        <v>46</v>
      </c>
      <c r="M125" s="6" t="s">
        <v>46</v>
      </c>
      <c r="N125" s="23">
        <v>38061</v>
      </c>
      <c r="O125" s="12">
        <v>36774</v>
      </c>
      <c r="P125" s="4" t="s">
        <v>296</v>
      </c>
      <c r="Q125" s="2" t="s">
        <v>56</v>
      </c>
      <c r="R125" s="7">
        <v>2.5000000000000001E-2</v>
      </c>
      <c r="S125" s="36">
        <f t="shared" si="22"/>
        <v>1419.35</v>
      </c>
      <c r="T125" s="36">
        <f t="shared" si="16"/>
        <v>37693.35</v>
      </c>
      <c r="U125" s="37">
        <f t="shared" si="25"/>
        <v>0.05</v>
      </c>
      <c r="V125" s="38">
        <f t="shared" si="17"/>
        <v>1838.7</v>
      </c>
      <c r="W125" s="8">
        <v>1</v>
      </c>
      <c r="X125" s="38">
        <f t="shared" si="18"/>
        <v>1838.7</v>
      </c>
      <c r="Y125" s="39">
        <f t="shared" si="19"/>
        <v>1470.96</v>
      </c>
      <c r="Z125" s="14"/>
      <c r="AA125" s="30"/>
      <c r="AB125" s="30" t="str">
        <f t="shared" si="24"/>
        <v>;</v>
      </c>
      <c r="AC125" s="30">
        <f>ROW()</f>
        <v>125</v>
      </c>
      <c r="AD125" s="34"/>
      <c r="AE125" s="28"/>
      <c r="AF125" s="28"/>
      <c r="AG125" s="28"/>
      <c r="AH125" s="28"/>
      <c r="AI125" s="28"/>
      <c r="AJ125" s="28"/>
      <c r="AK125" s="28"/>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t="s">
        <v>14</v>
      </c>
      <c r="BK125" s="27">
        <v>44651.6808564815</v>
      </c>
      <c r="BL125" s="1"/>
    </row>
    <row r="126" spans="1:64" x14ac:dyDescent="0.2">
      <c r="A126" s="1">
        <f t="shared" si="13"/>
        <v>8431</v>
      </c>
      <c r="B126" s="20" t="str">
        <f t="shared" si="20"/>
        <v>https://sv_printurl?email=sv_email&amp;AuthID=sv_auth&amp;Redirect=exportView.aspx&amp;X=sv_xdata&amp;Grid=sv_griddata&amp;Print=sv_org_group_grid@-.Statement@-.@-.@-.@-.@-.@-.@-.@-.0@-.&lt;&gt;@-.@-.like@-.like@-.@-.like@-.like@-.@-.like@-.@-.@-.sv_rrid@-.@-.@-.&amp;SO=Y&amp;RVO=Y&amp;PDFID=Russell Cover_8431/DT=Print Statement</v>
      </c>
      <c r="C126" s="4" t="str">
        <f t="shared" si="21"/>
        <v>Statement</v>
      </c>
      <c r="D126" s="4" t="str">
        <f t="shared" si="14"/>
        <v>Russell Cover_8431</v>
      </c>
      <c r="E126" s="20"/>
      <c r="F126" s="15"/>
      <c r="G126" s="4" t="s">
        <v>53</v>
      </c>
      <c r="H126" s="18">
        <f t="shared" si="15"/>
        <v>11351</v>
      </c>
      <c r="I126" s="4">
        <v>8431</v>
      </c>
      <c r="J126" s="6" t="s">
        <v>297</v>
      </c>
      <c r="K126" s="6" t="s">
        <v>45</v>
      </c>
      <c r="L126" s="6" t="s">
        <v>46</v>
      </c>
      <c r="M126" s="6" t="s">
        <v>46</v>
      </c>
      <c r="N126" s="23">
        <v>38075</v>
      </c>
      <c r="O126" s="12">
        <v>36920</v>
      </c>
      <c r="P126" s="4" t="s">
        <v>298</v>
      </c>
      <c r="Q126" s="2" t="s">
        <v>59</v>
      </c>
      <c r="R126" s="7">
        <v>4.4999999999999998E-2</v>
      </c>
      <c r="S126" s="36">
        <f t="shared" si="22"/>
        <v>2161.3999999999996</v>
      </c>
      <c r="T126" s="36">
        <f t="shared" si="16"/>
        <v>38581.399999999994</v>
      </c>
      <c r="U126" s="37">
        <f t="shared" si="25"/>
        <v>0.05</v>
      </c>
      <c r="V126" s="38">
        <f t="shared" si="17"/>
        <v>1846</v>
      </c>
      <c r="W126" s="8">
        <v>1</v>
      </c>
      <c r="X126" s="38">
        <f t="shared" si="18"/>
        <v>1846</v>
      </c>
      <c r="Y126" s="39">
        <f t="shared" si="19"/>
        <v>1476.8</v>
      </c>
      <c r="Z126" s="14"/>
      <c r="AA126" s="30"/>
      <c r="AB126" s="30" t="str">
        <f t="shared" si="24"/>
        <v>;</v>
      </c>
      <c r="AC126" s="30">
        <f>ROW()</f>
        <v>126</v>
      </c>
      <c r="AD126" s="34"/>
      <c r="AE126" s="28"/>
      <c r="AF126" s="28"/>
      <c r="AG126" s="28"/>
      <c r="AH126" s="28"/>
      <c r="AI126" s="28"/>
      <c r="AJ126" s="28"/>
      <c r="AK126" s="28"/>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t="s">
        <v>14</v>
      </c>
      <c r="BK126" s="27">
        <v>44651.6808564815</v>
      </c>
      <c r="BL126" s="1"/>
    </row>
    <row r="127" spans="1:64" x14ac:dyDescent="0.2">
      <c r="A127" s="1">
        <f t="shared" si="13"/>
        <v>8551</v>
      </c>
      <c r="B127" s="20" t="str">
        <f t="shared" si="20"/>
        <v>https://sv_printurl?email=sv_email&amp;AuthID=sv_auth&amp;Redirect=exportView.aspx&amp;X=sv_xdata&amp;Grid=sv_griddata&amp;Print=sv_org_group_grid@-.Statement@-.@-.@-.@-.@-.@-.@-.@-.0@-.&lt;&gt;@-.@-.like@-.like@-.@-.like@-.like@-.@-.like@-.@-.@-.sv_rrid@-.@-.@-.&amp;SO=Y&amp;RVO=Y&amp;PDFID=Krista Norton_8551/DT=Print Statement</v>
      </c>
      <c r="C127" s="4" t="str">
        <f t="shared" si="21"/>
        <v>Statement</v>
      </c>
      <c r="D127" s="4" t="str">
        <f t="shared" si="14"/>
        <v>Krista Norton_8551</v>
      </c>
      <c r="E127" s="20"/>
      <c r="F127" s="15"/>
      <c r="G127" s="4" t="s">
        <v>297</v>
      </c>
      <c r="H127" s="18">
        <f t="shared" si="15"/>
        <v>8431</v>
      </c>
      <c r="I127" s="4">
        <v>8551</v>
      </c>
      <c r="J127" s="6" t="s">
        <v>299</v>
      </c>
      <c r="K127" s="6" t="s">
        <v>45</v>
      </c>
      <c r="L127" s="6" t="s">
        <v>46</v>
      </c>
      <c r="M127" s="6" t="s">
        <v>46</v>
      </c>
      <c r="N127" s="23">
        <v>38083</v>
      </c>
      <c r="O127" s="12">
        <v>31616</v>
      </c>
      <c r="P127" s="4" t="s">
        <v>300</v>
      </c>
      <c r="Q127" s="2" t="s">
        <v>56</v>
      </c>
      <c r="R127" s="7">
        <v>2.5000000000000001E-2</v>
      </c>
      <c r="S127" s="36">
        <f t="shared" si="22"/>
        <v>1290.4000000000001</v>
      </c>
      <c r="T127" s="36">
        <f t="shared" si="16"/>
        <v>32406.399999999998</v>
      </c>
      <c r="U127" s="37">
        <f t="shared" si="25"/>
        <v>0.05</v>
      </c>
      <c r="V127" s="38">
        <f t="shared" si="17"/>
        <v>1580.8000000000002</v>
      </c>
      <c r="W127" s="8">
        <v>1</v>
      </c>
      <c r="X127" s="38">
        <f t="shared" si="18"/>
        <v>1580.8000000000002</v>
      </c>
      <c r="Y127" s="39">
        <f t="shared" si="19"/>
        <v>1264.6400000000001</v>
      </c>
      <c r="Z127" s="14"/>
      <c r="AA127" s="30"/>
      <c r="AB127" s="30" t="str">
        <f t="shared" si="24"/>
        <v>;</v>
      </c>
      <c r="AC127" s="30">
        <f>ROW()</f>
        <v>127</v>
      </c>
      <c r="AD127" s="34"/>
      <c r="AE127" s="28"/>
      <c r="AF127" s="28"/>
      <c r="AG127" s="28"/>
      <c r="AH127" s="28"/>
      <c r="AI127" s="28"/>
      <c r="AJ127" s="28"/>
      <c r="AK127" s="28"/>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t="s">
        <v>14</v>
      </c>
      <c r="BK127" s="27">
        <v>44651.6808564815</v>
      </c>
      <c r="BL127" s="1"/>
    </row>
    <row r="128" spans="1:64" x14ac:dyDescent="0.2">
      <c r="A128" s="1">
        <f t="shared" si="13"/>
        <v>8816</v>
      </c>
      <c r="B128" s="20" t="str">
        <f t="shared" si="20"/>
        <v>https://sv_printurl?email=sv_email&amp;AuthID=sv_auth&amp;Redirect=exportView.aspx&amp;X=sv_xdata&amp;Grid=sv_griddata&amp;Print=sv_org_group_grid@-.Statement@-.@-.@-.@-.@-.@-.@-.@-.0@-.&lt;&gt;@-.@-.like@-.like@-.@-.like@-.like@-.@-.like@-.@-.@-.sv_rrid@-.@-.@-.&amp;SO=Y&amp;RVO=Y&amp;PDFID=Ronald Lenhart_8816/DT=Print Statement</v>
      </c>
      <c r="C128" s="4" t="str">
        <f t="shared" si="21"/>
        <v>Statement</v>
      </c>
      <c r="D128" s="4" t="str">
        <f t="shared" si="14"/>
        <v>Ronald Lenhart_8816</v>
      </c>
      <c r="E128" s="20"/>
      <c r="F128" s="15"/>
      <c r="G128" s="4" t="s">
        <v>297</v>
      </c>
      <c r="H128" s="18">
        <f t="shared" si="15"/>
        <v>8431</v>
      </c>
      <c r="I128" s="4">
        <v>8816</v>
      </c>
      <c r="J128" s="6" t="s">
        <v>301</v>
      </c>
      <c r="K128" s="6" t="s">
        <v>45</v>
      </c>
      <c r="L128" s="6" t="s">
        <v>46</v>
      </c>
      <c r="M128" s="6" t="s">
        <v>46</v>
      </c>
      <c r="N128" s="23">
        <v>38102</v>
      </c>
      <c r="O128" s="12">
        <v>28766</v>
      </c>
      <c r="P128" s="4" t="s">
        <v>302</v>
      </c>
      <c r="Q128" s="2" t="s">
        <v>56</v>
      </c>
      <c r="R128" s="7">
        <v>2.5000000000000001E-2</v>
      </c>
      <c r="S128" s="36">
        <f t="shared" si="22"/>
        <v>1219.1500000000001</v>
      </c>
      <c r="T128" s="36">
        <f t="shared" si="16"/>
        <v>29485.149999999998</v>
      </c>
      <c r="U128" s="37">
        <f t="shared" si="25"/>
        <v>0.05</v>
      </c>
      <c r="V128" s="38">
        <f t="shared" si="17"/>
        <v>1438.3000000000002</v>
      </c>
      <c r="W128" s="8">
        <v>1</v>
      </c>
      <c r="X128" s="38">
        <f t="shared" si="18"/>
        <v>1438.3000000000002</v>
      </c>
      <c r="Y128" s="39">
        <f t="shared" si="19"/>
        <v>1150.6400000000001</v>
      </c>
      <c r="Z128" s="14"/>
      <c r="AA128" s="30"/>
      <c r="AB128" s="30" t="str">
        <f t="shared" si="24"/>
        <v>;</v>
      </c>
      <c r="AC128" s="30">
        <f>ROW()</f>
        <v>128</v>
      </c>
      <c r="AD128" s="34"/>
      <c r="AE128" s="28"/>
      <c r="AF128" s="28"/>
      <c r="AG128" s="28"/>
      <c r="AH128" s="28"/>
      <c r="AI128" s="28"/>
      <c r="AJ128" s="28"/>
      <c r="AK128" s="28"/>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t="s">
        <v>14</v>
      </c>
      <c r="BK128" s="27">
        <v>44651.6808564815</v>
      </c>
      <c r="BL128" s="1"/>
    </row>
    <row r="129" spans="1:64" x14ac:dyDescent="0.2">
      <c r="A129" s="1">
        <f t="shared" si="13"/>
        <v>8914</v>
      </c>
      <c r="B129" s="20" t="str">
        <f t="shared" si="20"/>
        <v>https://sv_printurl?email=sv_email&amp;AuthID=sv_auth&amp;Redirect=exportView.aspx&amp;X=sv_xdata&amp;Grid=sv_griddata&amp;Print=sv_org_group_grid@-.Statement@-.@-.@-.@-.@-.@-.@-.@-.0@-.&lt;&gt;@-.@-.like@-.like@-.@-.like@-.like@-.@-.like@-.@-.@-.sv_rrid@-.@-.@-.&amp;SO=Y&amp;RVO=Y&amp;PDFID=Carl Lackey_8914/DT=Print Statement</v>
      </c>
      <c r="C129" s="4" t="str">
        <f t="shared" si="21"/>
        <v>Statement</v>
      </c>
      <c r="D129" s="4" t="str">
        <f t="shared" si="14"/>
        <v>Carl Lackey_8914</v>
      </c>
      <c r="E129" s="20"/>
      <c r="F129" s="15"/>
      <c r="G129" s="4" t="s">
        <v>200</v>
      </c>
      <c r="H129" s="18">
        <f t="shared" si="15"/>
        <v>29331</v>
      </c>
      <c r="I129" s="4">
        <v>8914</v>
      </c>
      <c r="J129" s="6" t="s">
        <v>303</v>
      </c>
      <c r="K129" s="6" t="s">
        <v>45</v>
      </c>
      <c r="L129" s="6" t="s">
        <v>46</v>
      </c>
      <c r="M129" s="6" t="s">
        <v>46</v>
      </c>
      <c r="N129" s="23">
        <v>38113</v>
      </c>
      <c r="O129" s="12">
        <v>32240</v>
      </c>
      <c r="P129" s="4" t="s">
        <v>300</v>
      </c>
      <c r="Q129" s="2" t="s">
        <v>56</v>
      </c>
      <c r="R129" s="7">
        <v>2.5000000000000001E-2</v>
      </c>
      <c r="S129" s="36">
        <f t="shared" si="22"/>
        <v>1306</v>
      </c>
      <c r="T129" s="36">
        <f t="shared" si="16"/>
        <v>33046</v>
      </c>
      <c r="U129" s="37">
        <f t="shared" si="25"/>
        <v>0.05</v>
      </c>
      <c r="V129" s="38">
        <f t="shared" si="17"/>
        <v>1612</v>
      </c>
      <c r="W129" s="8">
        <v>1</v>
      </c>
      <c r="X129" s="38">
        <f t="shared" si="18"/>
        <v>1612</v>
      </c>
      <c r="Y129" s="39">
        <f t="shared" si="19"/>
        <v>1289.6000000000001</v>
      </c>
      <c r="Z129" s="14"/>
      <c r="AA129" s="30"/>
      <c r="AB129" s="30" t="str">
        <f t="shared" si="24"/>
        <v>;</v>
      </c>
      <c r="AC129" s="30">
        <f>ROW()</f>
        <v>129</v>
      </c>
      <c r="AD129" s="34"/>
      <c r="AE129" s="28"/>
      <c r="AF129" s="28"/>
      <c r="AG129" s="28"/>
      <c r="AH129" s="28"/>
      <c r="AI129" s="28"/>
      <c r="AJ129" s="28"/>
      <c r="AK129" s="28"/>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t="s">
        <v>14</v>
      </c>
      <c r="BK129" s="27">
        <v>44651.6808564815</v>
      </c>
      <c r="BL129" s="1"/>
    </row>
    <row r="130" spans="1:64" x14ac:dyDescent="0.2">
      <c r="A130" s="1">
        <f t="shared" si="13"/>
        <v>8922</v>
      </c>
      <c r="B130" s="20" t="str">
        <f t="shared" si="20"/>
        <v>https://sv_printurl?email=sv_email&amp;AuthID=sv_auth&amp;Redirect=exportView.aspx&amp;X=sv_xdata&amp;Grid=sv_griddata&amp;Print=sv_org_group_grid@-.Statement@-.@-.@-.@-.@-.@-.@-.@-.0@-.&lt;&gt;@-.@-.like@-.like@-.@-.like@-.like@-.@-.like@-.@-.@-.sv_rrid@-.@-.@-.&amp;SO=Y&amp;RVO=Y&amp;PDFID=Mark Quiles_8922/DT=Print Statement</v>
      </c>
      <c r="C130" s="4" t="str">
        <f t="shared" si="21"/>
        <v>Statement</v>
      </c>
      <c r="D130" s="4" t="str">
        <f t="shared" si="14"/>
        <v>Mark Quiles_8922</v>
      </c>
      <c r="E130" s="20"/>
      <c r="F130" s="15"/>
      <c r="G130" s="4" t="s">
        <v>200</v>
      </c>
      <c r="H130" s="18">
        <f t="shared" si="15"/>
        <v>29331</v>
      </c>
      <c r="I130" s="4">
        <v>8922</v>
      </c>
      <c r="J130" s="6" t="s">
        <v>304</v>
      </c>
      <c r="K130" s="6" t="s">
        <v>45</v>
      </c>
      <c r="L130" s="6" t="s">
        <v>46</v>
      </c>
      <c r="M130" s="6" t="s">
        <v>46</v>
      </c>
      <c r="N130" s="23">
        <v>38117</v>
      </c>
      <c r="O130" s="12">
        <v>31533</v>
      </c>
      <c r="P130" s="4" t="s">
        <v>305</v>
      </c>
      <c r="Q130" s="2" t="s">
        <v>48</v>
      </c>
      <c r="R130" s="7">
        <v>3.5000000000000003E-2</v>
      </c>
      <c r="S130" s="36">
        <f t="shared" si="22"/>
        <v>1603.6550000000002</v>
      </c>
      <c r="T130" s="36">
        <f t="shared" si="16"/>
        <v>32636.654999999999</v>
      </c>
      <c r="U130" s="37">
        <f t="shared" si="25"/>
        <v>0.05</v>
      </c>
      <c r="V130" s="38">
        <f t="shared" si="17"/>
        <v>1576.65</v>
      </c>
      <c r="W130" s="8">
        <v>1</v>
      </c>
      <c r="X130" s="38">
        <f t="shared" si="18"/>
        <v>1576.65</v>
      </c>
      <c r="Y130" s="39">
        <f t="shared" si="19"/>
        <v>1261.32</v>
      </c>
      <c r="Z130" s="14"/>
      <c r="AA130" s="30"/>
      <c r="AB130" s="30" t="str">
        <f t="shared" si="24"/>
        <v>;</v>
      </c>
      <c r="AC130" s="30">
        <f>ROW()</f>
        <v>130</v>
      </c>
      <c r="AD130" s="34"/>
      <c r="AE130" s="28"/>
      <c r="AF130" s="28"/>
      <c r="AG130" s="28"/>
      <c r="AH130" s="28"/>
      <c r="AI130" s="28"/>
      <c r="AJ130" s="28"/>
      <c r="AK130" s="28"/>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t="s">
        <v>14</v>
      </c>
      <c r="BK130" s="27">
        <v>44651.6808564815</v>
      </c>
      <c r="BL130" s="1"/>
    </row>
    <row r="131" spans="1:64" x14ac:dyDescent="0.2">
      <c r="A131" s="1">
        <f t="shared" si="13"/>
        <v>8995</v>
      </c>
      <c r="B131" s="20" t="str">
        <f t="shared" si="20"/>
        <v>https://sv_printurl?email=sv_email&amp;AuthID=sv_auth&amp;Redirect=exportView.aspx&amp;X=sv_xdata&amp;Grid=sv_griddata&amp;Print=sv_org_group_grid@-.Statement@-.@-.@-.@-.@-.@-.@-.@-.0@-.&lt;&gt;@-.@-.like@-.like@-.@-.like@-.like@-.@-.like@-.@-.@-.sv_rrid@-.@-.@-.&amp;SO=Y&amp;RVO=Y&amp;PDFID=Eugene Holcombe_8995/DT=Print Statement</v>
      </c>
      <c r="C131" s="4" t="str">
        <f t="shared" si="21"/>
        <v>Statement</v>
      </c>
      <c r="D131" s="4" t="str">
        <f t="shared" si="14"/>
        <v>Eugene Holcombe_8995</v>
      </c>
      <c r="E131" s="20"/>
      <c r="F131" s="15"/>
      <c r="G131" s="4" t="s">
        <v>200</v>
      </c>
      <c r="H131" s="18">
        <f t="shared" si="15"/>
        <v>29331</v>
      </c>
      <c r="I131" s="4">
        <v>8995</v>
      </c>
      <c r="J131" s="6" t="s">
        <v>306</v>
      </c>
      <c r="K131" s="6" t="s">
        <v>45</v>
      </c>
      <c r="L131" s="6" t="s">
        <v>46</v>
      </c>
      <c r="M131" s="6" t="s">
        <v>46</v>
      </c>
      <c r="N131" s="23">
        <v>38124</v>
      </c>
      <c r="O131" s="12">
        <v>31595</v>
      </c>
      <c r="P131" s="4" t="s">
        <v>307</v>
      </c>
      <c r="Q131" s="2" t="s">
        <v>56</v>
      </c>
      <c r="R131" s="7">
        <v>2.5000000000000001E-2</v>
      </c>
      <c r="S131" s="36">
        <f t="shared" si="22"/>
        <v>1289.875</v>
      </c>
      <c r="T131" s="36">
        <f t="shared" si="16"/>
        <v>32384.874999999996</v>
      </c>
      <c r="U131" s="37">
        <f t="shared" si="25"/>
        <v>0.05</v>
      </c>
      <c r="V131" s="38">
        <f t="shared" si="17"/>
        <v>1579.75</v>
      </c>
      <c r="W131" s="8">
        <v>1</v>
      </c>
      <c r="X131" s="38">
        <f t="shared" si="18"/>
        <v>1579.75</v>
      </c>
      <c r="Y131" s="39">
        <f t="shared" si="19"/>
        <v>1263.8</v>
      </c>
      <c r="Z131" s="14"/>
      <c r="AA131" s="30"/>
      <c r="AB131" s="30" t="str">
        <f t="shared" si="24"/>
        <v>;</v>
      </c>
      <c r="AC131" s="30">
        <f>ROW()</f>
        <v>131</v>
      </c>
      <c r="AD131" s="34"/>
      <c r="AE131" s="28"/>
      <c r="AF131" s="28"/>
      <c r="AG131" s="28"/>
      <c r="AH131" s="28"/>
      <c r="AI131" s="28"/>
      <c r="AJ131" s="28"/>
      <c r="AK131" s="28"/>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t="s">
        <v>14</v>
      </c>
      <c r="BK131" s="27">
        <v>44651.6808564815</v>
      </c>
      <c r="BL131" s="1"/>
    </row>
    <row r="132" spans="1:64" x14ac:dyDescent="0.2">
      <c r="A132" s="1">
        <f t="shared" si="13"/>
        <v>9020</v>
      </c>
      <c r="B132" s="20" t="str">
        <f t="shared" si="20"/>
        <v>https://sv_printurl?email=sv_email&amp;AuthID=sv_auth&amp;Redirect=exportView.aspx&amp;X=sv_xdata&amp;Grid=sv_griddata&amp;Print=sv_org_group_grid@-.Statement@-.@-.@-.@-.@-.@-.@-.@-.0@-.&lt;&gt;@-.@-.like@-.like@-.@-.like@-.like@-.@-.like@-.@-.@-.sv_rrid@-.@-.@-.&amp;SO=Y&amp;RVO=Y&amp;PDFID=Ann Arango_9020/DT=Print Statement</v>
      </c>
      <c r="C132" s="4" t="str">
        <f t="shared" si="21"/>
        <v>Statement</v>
      </c>
      <c r="D132" s="4" t="str">
        <f t="shared" si="14"/>
        <v>Ann Arango_9020</v>
      </c>
      <c r="E132" s="20"/>
      <c r="F132" s="15"/>
      <c r="G132" s="4" t="s">
        <v>200</v>
      </c>
      <c r="H132" s="18">
        <f t="shared" si="15"/>
        <v>29331</v>
      </c>
      <c r="I132" s="4">
        <v>9020</v>
      </c>
      <c r="J132" s="6" t="s">
        <v>308</v>
      </c>
      <c r="K132" s="6" t="s">
        <v>45</v>
      </c>
      <c r="L132" s="6" t="s">
        <v>46</v>
      </c>
      <c r="M132" s="6" t="s">
        <v>46</v>
      </c>
      <c r="N132" s="23">
        <v>38124</v>
      </c>
      <c r="O132" s="12">
        <v>31158</v>
      </c>
      <c r="P132" s="4" t="s">
        <v>309</v>
      </c>
      <c r="Q132" s="2" t="s">
        <v>56</v>
      </c>
      <c r="R132" s="7">
        <v>2.5000000000000001E-2</v>
      </c>
      <c r="S132" s="36">
        <f t="shared" si="22"/>
        <v>1278.95</v>
      </c>
      <c r="T132" s="36">
        <f t="shared" si="16"/>
        <v>31936.949999999997</v>
      </c>
      <c r="U132" s="37">
        <f t="shared" si="25"/>
        <v>0.05</v>
      </c>
      <c r="V132" s="38">
        <f t="shared" si="17"/>
        <v>1557.9</v>
      </c>
      <c r="W132" s="8">
        <v>1</v>
      </c>
      <c r="X132" s="38">
        <f t="shared" si="18"/>
        <v>1557.9</v>
      </c>
      <c r="Y132" s="39">
        <f t="shared" si="19"/>
        <v>1246.32</v>
      </c>
      <c r="Z132" s="14"/>
      <c r="AA132" s="30"/>
      <c r="AB132" s="30" t="str">
        <f t="shared" si="24"/>
        <v>;</v>
      </c>
      <c r="AC132" s="30">
        <f>ROW()</f>
        <v>132</v>
      </c>
      <c r="AD132" s="34"/>
      <c r="AE132" s="28"/>
      <c r="AF132" s="28"/>
      <c r="AG132" s="28"/>
      <c r="AH132" s="28"/>
      <c r="AI132" s="28"/>
      <c r="AJ132" s="28"/>
      <c r="AK132" s="28"/>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t="s">
        <v>14</v>
      </c>
      <c r="BK132" s="27">
        <v>44651.6808564815</v>
      </c>
      <c r="BL132" s="1"/>
    </row>
    <row r="133" spans="1:64" x14ac:dyDescent="0.2">
      <c r="A133" s="1">
        <f t="shared" si="13"/>
        <v>9221</v>
      </c>
      <c r="B133" s="20" t="str">
        <f t="shared" si="20"/>
        <v>https://sv_printurl?email=sv_email&amp;AuthID=sv_auth&amp;Redirect=exportView.aspx&amp;X=sv_xdata&amp;Grid=sv_griddata&amp;Print=sv_org_group_grid@-.Statement@-.@-.@-.@-.@-.@-.@-.@-.0@-.&lt;&gt;@-.@-.like@-.like@-.@-.like@-.like@-.@-.like@-.@-.@-.sv_rrid@-.@-.@-.&amp;SO=Y&amp;RVO=Y&amp;PDFID=Carolyn Bump_9221/DT=Print Statement</v>
      </c>
      <c r="C133" s="4" t="str">
        <f t="shared" si="21"/>
        <v>Statement</v>
      </c>
      <c r="D133" s="4" t="str">
        <f t="shared" si="14"/>
        <v>Carolyn Bump_9221</v>
      </c>
      <c r="E133" s="20"/>
      <c r="F133" s="15"/>
      <c r="G133" s="4" t="s">
        <v>200</v>
      </c>
      <c r="H133" s="18">
        <f t="shared" si="15"/>
        <v>29331</v>
      </c>
      <c r="I133" s="4">
        <v>9221</v>
      </c>
      <c r="J133" s="6" t="s">
        <v>310</v>
      </c>
      <c r="K133" s="6" t="s">
        <v>45</v>
      </c>
      <c r="L133" s="6" t="s">
        <v>46</v>
      </c>
      <c r="M133" s="6" t="s">
        <v>46</v>
      </c>
      <c r="N133" s="23">
        <v>38159</v>
      </c>
      <c r="O133" s="12">
        <v>30930</v>
      </c>
      <c r="P133" s="4" t="s">
        <v>311</v>
      </c>
      <c r="Q133" s="2" t="s">
        <v>59</v>
      </c>
      <c r="R133" s="7">
        <v>3.5000000000000003E-2</v>
      </c>
      <c r="S133" s="36">
        <f t="shared" si="22"/>
        <v>1582.5500000000002</v>
      </c>
      <c r="T133" s="36">
        <f t="shared" si="16"/>
        <v>32012.55</v>
      </c>
      <c r="U133" s="37">
        <f t="shared" si="25"/>
        <v>0.05</v>
      </c>
      <c r="V133" s="38">
        <f t="shared" si="17"/>
        <v>1546.5</v>
      </c>
      <c r="W133" s="8">
        <v>1</v>
      </c>
      <c r="X133" s="38">
        <f t="shared" si="18"/>
        <v>1546.5</v>
      </c>
      <c r="Y133" s="39">
        <f t="shared" si="19"/>
        <v>1237.2</v>
      </c>
      <c r="Z133" s="14"/>
      <c r="AA133" s="30"/>
      <c r="AB133" s="30" t="str">
        <f t="shared" si="24"/>
        <v>;</v>
      </c>
      <c r="AC133" s="30">
        <f>ROW()</f>
        <v>133</v>
      </c>
      <c r="AD133" s="34"/>
      <c r="AE133" s="28"/>
      <c r="AF133" s="28"/>
      <c r="AG133" s="28"/>
      <c r="AH133" s="28"/>
      <c r="AI133" s="28"/>
      <c r="AJ133" s="28"/>
      <c r="AK133" s="28"/>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t="s">
        <v>14</v>
      </c>
      <c r="BK133" s="27">
        <v>44651.6808564815</v>
      </c>
      <c r="BL133" s="1"/>
    </row>
    <row r="134" spans="1:64" x14ac:dyDescent="0.2">
      <c r="A134" s="1">
        <f t="shared" si="13"/>
        <v>9230</v>
      </c>
      <c r="B134" s="20" t="str">
        <f t="shared" si="20"/>
        <v>https://sv_printurl?email=sv_email&amp;AuthID=sv_auth&amp;Redirect=exportView.aspx&amp;X=sv_xdata&amp;Grid=sv_griddata&amp;Print=sv_org_group_grid@-.Statement@-.@-.@-.@-.@-.@-.@-.@-.0@-.&lt;&gt;@-.@-.like@-.like@-.@-.like@-.like@-.@-.like@-.@-.@-.sv_rrid@-.@-.@-.&amp;SO=Y&amp;RVO=Y&amp;PDFID=Blanche Danner_9230/DT=Print Statement</v>
      </c>
      <c r="C134" s="4" t="str">
        <f t="shared" si="21"/>
        <v>Statement</v>
      </c>
      <c r="D134" s="4" t="str">
        <f t="shared" si="14"/>
        <v>Blanche Danner_9230</v>
      </c>
      <c r="E134" s="20"/>
      <c r="F134" s="15"/>
      <c r="G134" s="4" t="s">
        <v>53</v>
      </c>
      <c r="H134" s="18">
        <f t="shared" si="15"/>
        <v>11351</v>
      </c>
      <c r="I134" s="4">
        <v>9230</v>
      </c>
      <c r="J134" s="6" t="s">
        <v>312</v>
      </c>
      <c r="K134" s="6" t="s">
        <v>45</v>
      </c>
      <c r="L134" s="6" t="s">
        <v>46</v>
      </c>
      <c r="M134" s="6" t="s">
        <v>46</v>
      </c>
      <c r="N134" s="23">
        <v>36192</v>
      </c>
      <c r="O134" s="12">
        <v>45490</v>
      </c>
      <c r="P134" s="4" t="s">
        <v>313</v>
      </c>
      <c r="Q134" s="2" t="s">
        <v>56</v>
      </c>
      <c r="R134" s="7">
        <v>2.5000000000000001E-2</v>
      </c>
      <c r="S134" s="36">
        <f t="shared" si="22"/>
        <v>1637.25</v>
      </c>
      <c r="T134" s="36">
        <f t="shared" si="16"/>
        <v>46627.249999999993</v>
      </c>
      <c r="U134" s="37">
        <f t="shared" si="25"/>
        <v>0.05</v>
      </c>
      <c r="V134" s="38">
        <f t="shared" si="17"/>
        <v>2274.5</v>
      </c>
      <c r="W134" s="8">
        <v>1</v>
      </c>
      <c r="X134" s="38">
        <f t="shared" si="18"/>
        <v>2274.5</v>
      </c>
      <c r="Y134" s="39">
        <f t="shared" si="19"/>
        <v>1819.6000000000001</v>
      </c>
      <c r="Z134" s="14"/>
      <c r="AA134" s="30"/>
      <c r="AB134" s="30" t="str">
        <f t="shared" si="24"/>
        <v>;</v>
      </c>
      <c r="AC134" s="30">
        <f>ROW()</f>
        <v>134</v>
      </c>
      <c r="AD134" s="34"/>
      <c r="AE134" s="28"/>
      <c r="AF134" s="28"/>
      <c r="AG134" s="28"/>
      <c r="AH134" s="28"/>
      <c r="AI134" s="28"/>
      <c r="AJ134" s="28"/>
      <c r="AK134" s="28"/>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t="s">
        <v>14</v>
      </c>
      <c r="BK134" s="27">
        <v>44651.6808564815</v>
      </c>
      <c r="BL134" s="1"/>
    </row>
    <row r="135" spans="1:64" x14ac:dyDescent="0.2">
      <c r="A135" s="1">
        <f t="shared" ref="A135:A198" si="26">I135</f>
        <v>9239</v>
      </c>
      <c r="B135" s="20" t="str">
        <f t="shared" si="20"/>
        <v>https://sv_printurl?email=sv_email&amp;AuthID=sv_auth&amp;Redirect=exportView.aspx&amp;X=sv_xdata&amp;Grid=sv_griddata&amp;Print=sv_org_group_grid@-.Statement@-.@-.@-.@-.@-.@-.@-.@-.0@-.&lt;&gt;@-.@-.like@-.like@-.@-.like@-.like@-.@-.like@-.@-.@-.sv_rrid@-.@-.@-.&amp;SO=Y&amp;RVO=Y&amp;PDFID=Elsie Keeling_9239/DT=Print Statement</v>
      </c>
      <c r="C135" s="4" t="str">
        <f t="shared" si="21"/>
        <v>Statement</v>
      </c>
      <c r="D135" s="4" t="str">
        <f t="shared" ref="D135:D198" si="27">J135&amp;"_"&amp;I135</f>
        <v>Elsie Keeling_9239</v>
      </c>
      <c r="E135" s="20"/>
      <c r="F135" s="15"/>
      <c r="G135" s="4" t="s">
        <v>104</v>
      </c>
      <c r="H135" s="18">
        <f t="shared" ref="H135:H198" si="28">IFERROR(INDEX($I$7:$I$499,MATCH(G135,$J$7:$J$499,0)),"")</f>
        <v>11498</v>
      </c>
      <c r="I135" s="4">
        <v>9239</v>
      </c>
      <c r="J135" s="6" t="s">
        <v>314</v>
      </c>
      <c r="K135" s="6" t="s">
        <v>45</v>
      </c>
      <c r="L135" s="6" t="s">
        <v>46</v>
      </c>
      <c r="M135" s="6" t="s">
        <v>46</v>
      </c>
      <c r="N135" s="23">
        <v>37012</v>
      </c>
      <c r="O135" s="12">
        <v>49130</v>
      </c>
      <c r="P135" s="4" t="s">
        <v>315</v>
      </c>
      <c r="Q135" s="2" t="s">
        <v>48</v>
      </c>
      <c r="R135" s="7">
        <v>0</v>
      </c>
      <c r="S135" s="36">
        <f t="shared" si="22"/>
        <v>500</v>
      </c>
      <c r="T135" s="36">
        <f t="shared" ref="T135:T198" si="29">O135*(R135+1)</f>
        <v>49130</v>
      </c>
      <c r="U135" s="37">
        <f t="shared" si="25"/>
        <v>0.05</v>
      </c>
      <c r="V135" s="38">
        <f t="shared" ref="V135:V198" si="30">O135*U135</f>
        <v>2456.5</v>
      </c>
      <c r="W135" s="8">
        <v>1</v>
      </c>
      <c r="X135" s="38">
        <f t="shared" ref="X135:X198" si="31">W135*V135</f>
        <v>2456.5</v>
      </c>
      <c r="Y135" s="39">
        <f t="shared" ref="Y135:Y198" si="32">$Y$2*O135</f>
        <v>1965.2</v>
      </c>
      <c r="Z135" s="14"/>
      <c r="AA135" s="30"/>
      <c r="AB135" s="30" t="str">
        <f t="shared" si="24"/>
        <v>;</v>
      </c>
      <c r="AC135" s="30">
        <f>ROW()</f>
        <v>135</v>
      </c>
      <c r="AD135" s="34"/>
      <c r="AE135" s="28"/>
      <c r="AF135" s="28"/>
      <c r="AG135" s="28"/>
      <c r="AH135" s="28"/>
      <c r="AI135" s="28"/>
      <c r="AJ135" s="28"/>
      <c r="AK135" s="28"/>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t="s">
        <v>14</v>
      </c>
      <c r="BK135" s="27">
        <v>44651.6808564815</v>
      </c>
      <c r="BL135" s="1"/>
    </row>
    <row r="136" spans="1:64" x14ac:dyDescent="0.2">
      <c r="A136" s="1">
        <f t="shared" si="26"/>
        <v>9247</v>
      </c>
      <c r="B136" s="20" t="str">
        <f t="shared" ref="B136:B199" si="33">IF(C136&lt;&gt;"","https://sv_printurl?email=sv_email&amp;AuthID=sv_auth&amp;Redirect=exportView.aspx&amp;X=sv_xdata&amp;Grid=sv_griddata&amp;Print=sv_org_group_grid@-."&amp;C136&amp;"@-.@-.@-.@-.@-.@-.@-.@-.0@-.&lt;&gt;@-.@-.like@-.like@-.@-.like@-.like@-.@-.like@-.@-.@-.sv_rrid@-.@-.@-.&amp;SO=Y&amp;RVO=Y&amp;PDFID="&amp;D136&amp;"/DT=Print Statement","")</f>
        <v>https://sv_printurl?email=sv_email&amp;AuthID=sv_auth&amp;Redirect=exportView.aspx&amp;X=sv_xdata&amp;Grid=sv_griddata&amp;Print=sv_org_group_grid@-.Statement@-.@-.@-.@-.@-.@-.@-.@-.0@-.&lt;&gt;@-.@-.like@-.like@-.@-.like@-.like@-.@-.like@-.@-.@-.sv_rrid@-.@-.@-.&amp;SO=Y&amp;RVO=Y&amp;PDFID=Katherine Stamp_9247/DT=Print Statement</v>
      </c>
      <c r="C136" s="4" t="str">
        <f t="shared" ref="C136:C199" si="34">IF(L136="","","Statement")</f>
        <v>Statement</v>
      </c>
      <c r="D136" s="4" t="str">
        <f t="shared" si="27"/>
        <v>Katherine Stamp_9247</v>
      </c>
      <c r="E136" s="20"/>
      <c r="F136" s="15"/>
      <c r="G136" s="4" t="s">
        <v>200</v>
      </c>
      <c r="H136" s="18">
        <f t="shared" si="28"/>
        <v>29331</v>
      </c>
      <c r="I136" s="4">
        <v>9247</v>
      </c>
      <c r="J136" s="6" t="s">
        <v>316</v>
      </c>
      <c r="K136" s="6" t="s">
        <v>45</v>
      </c>
      <c r="L136" s="6" t="s">
        <v>46</v>
      </c>
      <c r="M136" s="6" t="s">
        <v>46</v>
      </c>
      <c r="N136" s="23">
        <v>38159</v>
      </c>
      <c r="O136" s="12">
        <v>31346</v>
      </c>
      <c r="P136" s="4" t="s">
        <v>317</v>
      </c>
      <c r="Q136" s="2" t="s">
        <v>56</v>
      </c>
      <c r="R136" s="7">
        <v>2.5000000000000001E-2</v>
      </c>
      <c r="S136" s="36">
        <f t="shared" ref="S136:S199" si="35">(O136*R136)+500</f>
        <v>1283.6500000000001</v>
      </c>
      <c r="T136" s="36">
        <f t="shared" si="29"/>
        <v>32129.649999999998</v>
      </c>
      <c r="U136" s="37">
        <f t="shared" ref="U136:U167" si="36">IF(M136="Y",$Y$4)</f>
        <v>0.05</v>
      </c>
      <c r="V136" s="38">
        <f t="shared" si="30"/>
        <v>1567.3000000000002</v>
      </c>
      <c r="W136" s="8">
        <v>1</v>
      </c>
      <c r="X136" s="38">
        <f t="shared" si="31"/>
        <v>1567.3000000000002</v>
      </c>
      <c r="Y136" s="39">
        <f t="shared" si="32"/>
        <v>1253.8399999999999</v>
      </c>
      <c r="Z136" s="14"/>
      <c r="AA136" s="30"/>
      <c r="AB136" s="30" t="str">
        <f t="shared" ref="AB136:AB199" si="37">IF($L136="N","R"&amp;AC136,"")&amp;";"&amp;IF($M136="N","W"&amp;AC136,"")</f>
        <v>;</v>
      </c>
      <c r="AC136" s="30">
        <f>ROW()</f>
        <v>136</v>
      </c>
      <c r="AD136" s="34"/>
      <c r="AE136" s="28"/>
      <c r="AF136" s="28"/>
      <c r="AG136" s="28"/>
      <c r="AH136" s="28"/>
      <c r="AI136" s="28"/>
      <c r="AJ136" s="28"/>
      <c r="AK136" s="28"/>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t="s">
        <v>14</v>
      </c>
      <c r="BK136" s="27">
        <v>44651.6808564815</v>
      </c>
      <c r="BL136" s="1"/>
    </row>
    <row r="137" spans="1:64" x14ac:dyDescent="0.2">
      <c r="A137" s="1">
        <f t="shared" si="26"/>
        <v>9265</v>
      </c>
      <c r="B137" s="20" t="str">
        <f t="shared" si="33"/>
        <v>https://sv_printurl?email=sv_email&amp;AuthID=sv_auth&amp;Redirect=exportView.aspx&amp;X=sv_xdata&amp;Grid=sv_griddata&amp;Print=sv_org_group_grid@-.Statement@-.@-.@-.@-.@-.@-.@-.@-.0@-.&lt;&gt;@-.@-.like@-.like@-.@-.like@-.like@-.@-.like@-.@-.@-.sv_rrid@-.@-.@-.&amp;SO=Y&amp;RVO=Y&amp;PDFID=Joshua Darnell_9265/DT=Print Statement</v>
      </c>
      <c r="C137" s="4" t="str">
        <f t="shared" si="34"/>
        <v>Statement</v>
      </c>
      <c r="D137" s="4" t="str">
        <f t="shared" si="27"/>
        <v>Joshua Darnell_9265</v>
      </c>
      <c r="E137" s="20"/>
      <c r="F137" s="15"/>
      <c r="G137" s="4" t="s">
        <v>200</v>
      </c>
      <c r="H137" s="18">
        <f t="shared" si="28"/>
        <v>29331</v>
      </c>
      <c r="I137" s="4">
        <v>9265</v>
      </c>
      <c r="J137" s="6" t="s">
        <v>318</v>
      </c>
      <c r="K137" s="6" t="s">
        <v>45</v>
      </c>
      <c r="L137" s="6" t="s">
        <v>46</v>
      </c>
      <c r="M137" s="6" t="s">
        <v>46</v>
      </c>
      <c r="N137" s="23">
        <v>38170</v>
      </c>
      <c r="O137" s="12">
        <v>35485</v>
      </c>
      <c r="P137" s="4" t="s">
        <v>319</v>
      </c>
      <c r="Q137" s="2" t="s">
        <v>56</v>
      </c>
      <c r="R137" s="7">
        <v>2.5000000000000001E-2</v>
      </c>
      <c r="S137" s="36">
        <f t="shared" si="35"/>
        <v>1387.125</v>
      </c>
      <c r="T137" s="36">
        <f t="shared" si="29"/>
        <v>36372.125</v>
      </c>
      <c r="U137" s="37">
        <f t="shared" si="36"/>
        <v>0.05</v>
      </c>
      <c r="V137" s="38">
        <f t="shared" si="30"/>
        <v>1774.25</v>
      </c>
      <c r="W137" s="8">
        <v>1</v>
      </c>
      <c r="X137" s="38">
        <f t="shared" si="31"/>
        <v>1774.25</v>
      </c>
      <c r="Y137" s="39">
        <f t="shared" si="32"/>
        <v>1419.4</v>
      </c>
      <c r="Z137" s="14"/>
      <c r="AA137" s="30"/>
      <c r="AB137" s="30" t="str">
        <f t="shared" si="37"/>
        <v>;</v>
      </c>
      <c r="AC137" s="30">
        <f>ROW()</f>
        <v>137</v>
      </c>
      <c r="AD137" s="34"/>
      <c r="AE137" s="28"/>
      <c r="AF137" s="28"/>
      <c r="AG137" s="28"/>
      <c r="AH137" s="28"/>
      <c r="AI137" s="28"/>
      <c r="AJ137" s="28"/>
      <c r="AK137" s="28"/>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t="s">
        <v>14</v>
      </c>
      <c r="BK137" s="27">
        <v>44651.6808564815</v>
      </c>
      <c r="BL137" s="1"/>
    </row>
    <row r="138" spans="1:64" x14ac:dyDescent="0.2">
      <c r="A138" s="1">
        <f t="shared" si="26"/>
        <v>9288</v>
      </c>
      <c r="B138" s="20" t="str">
        <f t="shared" si="33"/>
        <v>https://sv_printurl?email=sv_email&amp;AuthID=sv_auth&amp;Redirect=exportView.aspx&amp;X=sv_xdata&amp;Grid=sv_griddata&amp;Print=sv_org_group_grid@-.Statement@-.@-.@-.@-.@-.@-.@-.@-.0@-.&lt;&gt;@-.@-.like@-.like@-.@-.like@-.like@-.@-.like@-.@-.@-.sv_rrid@-.@-.@-.&amp;SO=Y&amp;RVO=Y&amp;PDFID=Sheryl Stumpf_9288/DT=Print Statement</v>
      </c>
      <c r="C138" s="4" t="str">
        <f t="shared" si="34"/>
        <v>Statement</v>
      </c>
      <c r="D138" s="4" t="str">
        <f t="shared" si="27"/>
        <v>Sheryl Stumpf_9288</v>
      </c>
      <c r="E138" s="20"/>
      <c r="F138" s="15"/>
      <c r="G138" s="4" t="s">
        <v>215</v>
      </c>
      <c r="H138" s="18">
        <f t="shared" si="28"/>
        <v>29326</v>
      </c>
      <c r="I138" s="4">
        <v>9288</v>
      </c>
      <c r="J138" s="6" t="s">
        <v>320</v>
      </c>
      <c r="K138" s="6" t="s">
        <v>45</v>
      </c>
      <c r="L138" s="6" t="s">
        <v>46</v>
      </c>
      <c r="M138" s="6" t="s">
        <v>46</v>
      </c>
      <c r="N138" s="23">
        <v>38383</v>
      </c>
      <c r="O138" s="12">
        <v>35651</v>
      </c>
      <c r="P138" s="4" t="s">
        <v>321</v>
      </c>
      <c r="Q138" s="2" t="s">
        <v>59</v>
      </c>
      <c r="R138" s="7">
        <v>0.04</v>
      </c>
      <c r="S138" s="36">
        <f t="shared" si="35"/>
        <v>1926.04</v>
      </c>
      <c r="T138" s="36">
        <f t="shared" si="29"/>
        <v>37077.040000000001</v>
      </c>
      <c r="U138" s="37">
        <f t="shared" si="36"/>
        <v>0.05</v>
      </c>
      <c r="V138" s="38">
        <f t="shared" si="30"/>
        <v>1782.5500000000002</v>
      </c>
      <c r="W138" s="8">
        <v>1</v>
      </c>
      <c r="X138" s="38">
        <f t="shared" si="31"/>
        <v>1782.5500000000002</v>
      </c>
      <c r="Y138" s="39">
        <f t="shared" si="32"/>
        <v>1426.04</v>
      </c>
      <c r="Z138" s="14"/>
      <c r="AA138" s="30"/>
      <c r="AB138" s="30" t="str">
        <f t="shared" si="37"/>
        <v>;</v>
      </c>
      <c r="AC138" s="30">
        <f>ROW()</f>
        <v>138</v>
      </c>
      <c r="AD138" s="34"/>
      <c r="AE138" s="28"/>
      <c r="AF138" s="28"/>
      <c r="AG138" s="28"/>
      <c r="AH138" s="28"/>
      <c r="AI138" s="28"/>
      <c r="AJ138" s="28"/>
      <c r="AK138" s="28"/>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t="s">
        <v>14</v>
      </c>
      <c r="BK138" s="27">
        <v>44651.6808564815</v>
      </c>
      <c r="BL138" s="1"/>
    </row>
    <row r="139" spans="1:64" x14ac:dyDescent="0.2">
      <c r="A139" s="1">
        <f t="shared" si="26"/>
        <v>9293</v>
      </c>
      <c r="B139" s="20" t="str">
        <f t="shared" si="33"/>
        <v>https://sv_printurl?email=sv_email&amp;AuthID=sv_auth&amp;Redirect=exportView.aspx&amp;X=sv_xdata&amp;Grid=sv_griddata&amp;Print=sv_org_group_grid@-.Statement@-.@-.@-.@-.@-.@-.@-.@-.0@-.&lt;&gt;@-.@-.like@-.like@-.@-.like@-.like@-.@-.like@-.@-.@-.sv_rrid@-.@-.@-.&amp;SO=Y&amp;RVO=Y&amp;PDFID=Deborah Chou_9293/DT=Print Statement</v>
      </c>
      <c r="C139" s="4" t="str">
        <f t="shared" si="34"/>
        <v>Statement</v>
      </c>
      <c r="D139" s="4" t="str">
        <f t="shared" si="27"/>
        <v>Deborah Chou_9293</v>
      </c>
      <c r="E139" s="20"/>
      <c r="F139" s="15"/>
      <c r="G139" s="4" t="s">
        <v>200</v>
      </c>
      <c r="H139" s="18">
        <f t="shared" si="28"/>
        <v>29331</v>
      </c>
      <c r="I139" s="4">
        <v>9293</v>
      </c>
      <c r="J139" s="6" t="s">
        <v>322</v>
      </c>
      <c r="K139" s="6" t="s">
        <v>45</v>
      </c>
      <c r="L139" s="6" t="s">
        <v>46</v>
      </c>
      <c r="M139" s="6" t="s">
        <v>46</v>
      </c>
      <c r="N139" s="23">
        <v>38174</v>
      </c>
      <c r="O139" s="12">
        <v>28704</v>
      </c>
      <c r="P139" s="4" t="s">
        <v>270</v>
      </c>
      <c r="Q139" s="2" t="s">
        <v>56</v>
      </c>
      <c r="R139" s="7">
        <v>0.02</v>
      </c>
      <c r="S139" s="36">
        <f t="shared" si="35"/>
        <v>1074.08</v>
      </c>
      <c r="T139" s="36">
        <f t="shared" si="29"/>
        <v>29278.080000000002</v>
      </c>
      <c r="U139" s="37">
        <f t="shared" si="36"/>
        <v>0.05</v>
      </c>
      <c r="V139" s="38">
        <f t="shared" si="30"/>
        <v>1435.2</v>
      </c>
      <c r="W139" s="8">
        <v>1</v>
      </c>
      <c r="X139" s="38">
        <f t="shared" si="31"/>
        <v>1435.2</v>
      </c>
      <c r="Y139" s="39">
        <f t="shared" si="32"/>
        <v>1148.1600000000001</v>
      </c>
      <c r="Z139" s="14"/>
      <c r="AA139" s="30"/>
      <c r="AB139" s="30" t="str">
        <f t="shared" si="37"/>
        <v>;</v>
      </c>
      <c r="AC139" s="30">
        <f>ROW()</f>
        <v>139</v>
      </c>
      <c r="AD139" s="34"/>
      <c r="AE139" s="28"/>
      <c r="AF139" s="28"/>
      <c r="AG139" s="28"/>
      <c r="AH139" s="28"/>
      <c r="AI139" s="28"/>
      <c r="AJ139" s="28"/>
      <c r="AK139" s="28"/>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t="s">
        <v>14</v>
      </c>
      <c r="BK139" s="27">
        <v>44651.6808564815</v>
      </c>
      <c r="BL139" s="1"/>
    </row>
    <row r="140" spans="1:64" x14ac:dyDescent="0.2">
      <c r="A140" s="1">
        <f t="shared" si="26"/>
        <v>9314</v>
      </c>
      <c r="B140" s="20" t="str">
        <f t="shared" si="33"/>
        <v>https://sv_printurl?email=sv_email&amp;AuthID=sv_auth&amp;Redirect=exportView.aspx&amp;X=sv_xdata&amp;Grid=sv_griddata&amp;Print=sv_org_group_grid@-.Statement@-.@-.@-.@-.@-.@-.@-.@-.0@-.&lt;&gt;@-.@-.like@-.like@-.@-.like@-.like@-.@-.like@-.@-.@-.sv_rrid@-.@-.@-.&amp;SO=Y&amp;RVO=Y&amp;PDFID=Billy Klink_9314/DT=Print Statement</v>
      </c>
      <c r="C140" s="4" t="str">
        <f t="shared" si="34"/>
        <v>Statement</v>
      </c>
      <c r="D140" s="4" t="str">
        <f t="shared" si="27"/>
        <v>Billy Klink_9314</v>
      </c>
      <c r="E140" s="20"/>
      <c r="F140" s="15"/>
      <c r="G140" s="4" t="s">
        <v>200</v>
      </c>
      <c r="H140" s="18">
        <f t="shared" si="28"/>
        <v>29331</v>
      </c>
      <c r="I140" s="4">
        <v>9314</v>
      </c>
      <c r="J140" s="6" t="s">
        <v>323</v>
      </c>
      <c r="K140" s="6" t="s">
        <v>45</v>
      </c>
      <c r="L140" s="6" t="s">
        <v>46</v>
      </c>
      <c r="M140" s="6" t="s">
        <v>46</v>
      </c>
      <c r="N140" s="23">
        <v>38182</v>
      </c>
      <c r="O140" s="12">
        <v>27789</v>
      </c>
      <c r="P140" s="4" t="s">
        <v>324</v>
      </c>
      <c r="Q140" s="2" t="s">
        <v>48</v>
      </c>
      <c r="R140" s="7">
        <v>0</v>
      </c>
      <c r="S140" s="36">
        <f t="shared" si="35"/>
        <v>500</v>
      </c>
      <c r="T140" s="36">
        <f t="shared" si="29"/>
        <v>27789</v>
      </c>
      <c r="U140" s="37">
        <f t="shared" si="36"/>
        <v>0.05</v>
      </c>
      <c r="V140" s="38">
        <f t="shared" si="30"/>
        <v>1389.45</v>
      </c>
      <c r="W140" s="8">
        <v>1</v>
      </c>
      <c r="X140" s="38">
        <f t="shared" si="31"/>
        <v>1389.45</v>
      </c>
      <c r="Y140" s="39">
        <f t="shared" si="32"/>
        <v>1111.56</v>
      </c>
      <c r="Z140" s="14"/>
      <c r="AA140" s="30"/>
      <c r="AB140" s="30" t="str">
        <f t="shared" si="37"/>
        <v>;</v>
      </c>
      <c r="AC140" s="30">
        <f>ROW()</f>
        <v>140</v>
      </c>
      <c r="AD140" s="34"/>
      <c r="AE140" s="28"/>
      <c r="AF140" s="28"/>
      <c r="AG140" s="28"/>
      <c r="AH140" s="28"/>
      <c r="AI140" s="28"/>
      <c r="AJ140" s="28"/>
      <c r="AK140" s="28"/>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t="s">
        <v>14</v>
      </c>
      <c r="BK140" s="27">
        <v>44651.6808564815</v>
      </c>
      <c r="BL140" s="1"/>
    </row>
    <row r="141" spans="1:64" x14ac:dyDescent="0.2">
      <c r="A141" s="1">
        <f t="shared" si="26"/>
        <v>9328</v>
      </c>
      <c r="B141" s="20" t="str">
        <f t="shared" si="33"/>
        <v>https://sv_printurl?email=sv_email&amp;AuthID=sv_auth&amp;Redirect=exportView.aspx&amp;X=sv_xdata&amp;Grid=sv_griddata&amp;Print=sv_org_group_grid@-.Statement@-.@-.@-.@-.@-.@-.@-.@-.0@-.&lt;&gt;@-.@-.like@-.like@-.@-.like@-.like@-.@-.like@-.@-.@-.sv_rrid@-.@-.@-.&amp;SO=Y&amp;RVO=Y&amp;PDFID=Luis Chung_9328/DT=Print Statement</v>
      </c>
      <c r="C141" s="4" t="str">
        <f t="shared" si="34"/>
        <v>Statement</v>
      </c>
      <c r="D141" s="4" t="str">
        <f t="shared" si="27"/>
        <v>Luis Chung_9328</v>
      </c>
      <c r="E141" s="20"/>
      <c r="F141" s="15"/>
      <c r="G141" s="4" t="s">
        <v>200</v>
      </c>
      <c r="H141" s="18">
        <f t="shared" si="28"/>
        <v>29331</v>
      </c>
      <c r="I141" s="4">
        <v>9328</v>
      </c>
      <c r="J141" s="6" t="s">
        <v>325</v>
      </c>
      <c r="K141" s="6" t="s">
        <v>45</v>
      </c>
      <c r="L141" s="6" t="s">
        <v>46</v>
      </c>
      <c r="M141" s="6" t="s">
        <v>46</v>
      </c>
      <c r="N141" s="23">
        <v>38187</v>
      </c>
      <c r="O141" s="12">
        <v>29432</v>
      </c>
      <c r="P141" s="4" t="s">
        <v>84</v>
      </c>
      <c r="Q141" s="2" t="s">
        <v>56</v>
      </c>
      <c r="R141" s="7">
        <v>0.02</v>
      </c>
      <c r="S141" s="36">
        <f t="shared" si="35"/>
        <v>1088.6399999999999</v>
      </c>
      <c r="T141" s="36">
        <f t="shared" si="29"/>
        <v>30020.639999999999</v>
      </c>
      <c r="U141" s="37">
        <f t="shared" si="36"/>
        <v>0.05</v>
      </c>
      <c r="V141" s="38">
        <f t="shared" si="30"/>
        <v>1471.6000000000001</v>
      </c>
      <c r="W141" s="8">
        <v>1</v>
      </c>
      <c r="X141" s="38">
        <f t="shared" si="31"/>
        <v>1471.6000000000001</v>
      </c>
      <c r="Y141" s="39">
        <f t="shared" si="32"/>
        <v>1177.28</v>
      </c>
      <c r="Z141" s="14"/>
      <c r="AA141" s="30"/>
      <c r="AB141" s="30" t="str">
        <f t="shared" si="37"/>
        <v>;</v>
      </c>
      <c r="AC141" s="30">
        <f>ROW()</f>
        <v>141</v>
      </c>
      <c r="AD141" s="34"/>
      <c r="AE141" s="28"/>
      <c r="AF141" s="28"/>
      <c r="AG141" s="28"/>
      <c r="AH141" s="28"/>
      <c r="AI141" s="28"/>
      <c r="AJ141" s="28"/>
      <c r="AK141" s="28"/>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t="s">
        <v>14</v>
      </c>
      <c r="BK141" s="27">
        <v>44651.6808564815</v>
      </c>
      <c r="BL141" s="1"/>
    </row>
    <row r="142" spans="1:64" x14ac:dyDescent="0.2">
      <c r="A142" s="1">
        <f t="shared" si="26"/>
        <v>9499</v>
      </c>
      <c r="B142" s="20" t="str">
        <f t="shared" si="33"/>
        <v>https://sv_printurl?email=sv_email&amp;AuthID=sv_auth&amp;Redirect=exportView.aspx&amp;X=sv_xdata&amp;Grid=sv_griddata&amp;Print=sv_org_group_grid@-.Statement@-.@-.@-.@-.@-.@-.@-.@-.0@-.&lt;&gt;@-.@-.like@-.like@-.@-.like@-.like@-.@-.like@-.@-.@-.sv_rrid@-.@-.@-.&amp;SO=Y&amp;RVO=Y&amp;PDFID=Thomas Weigel_9499/DT=Print Statement</v>
      </c>
      <c r="C142" s="4" t="str">
        <f t="shared" si="34"/>
        <v>Statement</v>
      </c>
      <c r="D142" s="4" t="str">
        <f t="shared" si="27"/>
        <v>Thomas Weigel_9499</v>
      </c>
      <c r="E142" s="20"/>
      <c r="F142" s="15"/>
      <c r="G142" s="4" t="s">
        <v>215</v>
      </c>
      <c r="H142" s="18">
        <f t="shared" si="28"/>
        <v>29326</v>
      </c>
      <c r="I142" s="4">
        <v>9499</v>
      </c>
      <c r="J142" s="6" t="s">
        <v>326</v>
      </c>
      <c r="K142" s="6" t="s">
        <v>45</v>
      </c>
      <c r="L142" s="6" t="s">
        <v>46</v>
      </c>
      <c r="M142" s="6" t="s">
        <v>46</v>
      </c>
      <c r="N142" s="23">
        <v>38229</v>
      </c>
      <c r="O142" s="12">
        <v>33134</v>
      </c>
      <c r="P142" s="4" t="s">
        <v>327</v>
      </c>
      <c r="Q142" s="2" t="s">
        <v>56</v>
      </c>
      <c r="R142" s="7">
        <v>2.5000000000000001E-2</v>
      </c>
      <c r="S142" s="36">
        <f t="shared" si="35"/>
        <v>1328.35</v>
      </c>
      <c r="T142" s="36">
        <f t="shared" si="29"/>
        <v>33962.35</v>
      </c>
      <c r="U142" s="37">
        <f t="shared" si="36"/>
        <v>0.05</v>
      </c>
      <c r="V142" s="38">
        <f t="shared" si="30"/>
        <v>1656.7</v>
      </c>
      <c r="W142" s="8">
        <v>1</v>
      </c>
      <c r="X142" s="38">
        <f t="shared" si="31"/>
        <v>1656.7</v>
      </c>
      <c r="Y142" s="39">
        <f t="shared" si="32"/>
        <v>1325.3600000000001</v>
      </c>
      <c r="Z142" s="14"/>
      <c r="AA142" s="30"/>
      <c r="AB142" s="30" t="str">
        <f t="shared" si="37"/>
        <v>;</v>
      </c>
      <c r="AC142" s="30">
        <f>ROW()</f>
        <v>142</v>
      </c>
      <c r="AD142" s="34"/>
      <c r="AE142" s="28"/>
      <c r="AF142" s="28"/>
      <c r="AG142" s="28"/>
      <c r="AH142" s="28"/>
      <c r="AI142" s="28"/>
      <c r="AJ142" s="28"/>
      <c r="AK142" s="28"/>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t="s">
        <v>14</v>
      </c>
      <c r="BK142" s="27">
        <v>44651.6808564815</v>
      </c>
      <c r="BL142" s="1"/>
    </row>
    <row r="143" spans="1:64" x14ac:dyDescent="0.2">
      <c r="A143" s="1">
        <f t="shared" si="26"/>
        <v>9536</v>
      </c>
      <c r="B143" s="20" t="str">
        <f t="shared" si="33"/>
        <v>https://sv_printurl?email=sv_email&amp;AuthID=sv_auth&amp;Redirect=exportView.aspx&amp;X=sv_xdata&amp;Grid=sv_griddata&amp;Print=sv_org_group_grid@-.Statement@-.@-.@-.@-.@-.@-.@-.@-.0@-.&lt;&gt;@-.@-.like@-.like@-.@-.like@-.like@-.@-.like@-.@-.@-.sv_rrid@-.@-.@-.&amp;SO=Y&amp;RVO=Y&amp;PDFID=Travis Sherwin_9536/DT=Print Statement</v>
      </c>
      <c r="C143" s="4" t="str">
        <f t="shared" si="34"/>
        <v>Statement</v>
      </c>
      <c r="D143" s="4" t="str">
        <f t="shared" si="27"/>
        <v>Travis Sherwin_9536</v>
      </c>
      <c r="E143" s="20"/>
      <c r="F143" s="15"/>
      <c r="G143" s="4" t="s">
        <v>215</v>
      </c>
      <c r="H143" s="18">
        <f t="shared" si="28"/>
        <v>29326</v>
      </c>
      <c r="I143" s="4">
        <v>9536</v>
      </c>
      <c r="J143" s="6" t="s">
        <v>328</v>
      </c>
      <c r="K143" s="6" t="s">
        <v>45</v>
      </c>
      <c r="L143" s="6" t="s">
        <v>46</v>
      </c>
      <c r="M143" s="6" t="s">
        <v>46</v>
      </c>
      <c r="N143" s="23">
        <v>38238</v>
      </c>
      <c r="O143" s="12">
        <v>35880</v>
      </c>
      <c r="P143" s="4" t="s">
        <v>233</v>
      </c>
      <c r="Q143" s="2" t="s">
        <v>56</v>
      </c>
      <c r="R143" s="7">
        <v>2.5000000000000001E-2</v>
      </c>
      <c r="S143" s="36">
        <f t="shared" si="35"/>
        <v>1397</v>
      </c>
      <c r="T143" s="36">
        <f t="shared" si="29"/>
        <v>36777</v>
      </c>
      <c r="U143" s="37">
        <f t="shared" si="36"/>
        <v>0.05</v>
      </c>
      <c r="V143" s="38">
        <f t="shared" si="30"/>
        <v>1794</v>
      </c>
      <c r="W143" s="8">
        <v>1</v>
      </c>
      <c r="X143" s="38">
        <f t="shared" si="31"/>
        <v>1794</v>
      </c>
      <c r="Y143" s="39">
        <f t="shared" si="32"/>
        <v>1435.2</v>
      </c>
      <c r="Z143" s="14"/>
      <c r="AA143" s="30"/>
      <c r="AB143" s="30" t="str">
        <f t="shared" si="37"/>
        <v>;</v>
      </c>
      <c r="AC143" s="30">
        <f>ROW()</f>
        <v>143</v>
      </c>
      <c r="AD143" s="34"/>
      <c r="AE143" s="28"/>
      <c r="AF143" s="28"/>
      <c r="AG143" s="28"/>
      <c r="AH143" s="28"/>
      <c r="AI143" s="28"/>
      <c r="AJ143" s="28"/>
      <c r="AK143" s="28"/>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t="s">
        <v>14</v>
      </c>
      <c r="BK143" s="27">
        <v>44651.6808564815</v>
      </c>
      <c r="BL143" s="1"/>
    </row>
    <row r="144" spans="1:64" x14ac:dyDescent="0.2">
      <c r="A144" s="1">
        <f t="shared" si="26"/>
        <v>9553</v>
      </c>
      <c r="B144" s="20" t="str">
        <f t="shared" si="33"/>
        <v>https://sv_printurl?email=sv_email&amp;AuthID=sv_auth&amp;Redirect=exportView.aspx&amp;X=sv_xdata&amp;Grid=sv_griddata&amp;Print=sv_org_group_grid@-.Statement@-.@-.@-.@-.@-.@-.@-.@-.0@-.&lt;&gt;@-.@-.like@-.like@-.@-.like@-.like@-.@-.like@-.@-.@-.sv_rrid@-.@-.@-.&amp;SO=Y&amp;RVO=Y&amp;PDFID=Jeffery Ricketts_9553/DT=Print Statement</v>
      </c>
      <c r="C144" s="4" t="str">
        <f t="shared" si="34"/>
        <v>Statement</v>
      </c>
      <c r="D144" s="4" t="str">
        <f t="shared" si="27"/>
        <v>Jeffery Ricketts_9553</v>
      </c>
      <c r="E144" s="20"/>
      <c r="F144" s="15"/>
      <c r="G144" s="4" t="s">
        <v>215</v>
      </c>
      <c r="H144" s="18">
        <f t="shared" si="28"/>
        <v>29326</v>
      </c>
      <c r="I144" s="4">
        <v>9553</v>
      </c>
      <c r="J144" s="6" t="s">
        <v>329</v>
      </c>
      <c r="K144" s="6" t="s">
        <v>45</v>
      </c>
      <c r="L144" s="6" t="s">
        <v>46</v>
      </c>
      <c r="M144" s="6" t="s">
        <v>46</v>
      </c>
      <c r="N144" s="23">
        <v>38250</v>
      </c>
      <c r="O144" s="12">
        <v>28746</v>
      </c>
      <c r="P144" s="4" t="s">
        <v>330</v>
      </c>
      <c r="Q144" s="2" t="s">
        <v>59</v>
      </c>
      <c r="R144" s="7">
        <v>2.5000000000000001E-2</v>
      </c>
      <c r="S144" s="36">
        <f t="shared" si="35"/>
        <v>1218.6500000000001</v>
      </c>
      <c r="T144" s="36">
        <f t="shared" si="29"/>
        <v>29464.649999999998</v>
      </c>
      <c r="U144" s="37">
        <f t="shared" si="36"/>
        <v>0.05</v>
      </c>
      <c r="V144" s="38">
        <f t="shared" si="30"/>
        <v>1437.3000000000002</v>
      </c>
      <c r="W144" s="8">
        <v>1</v>
      </c>
      <c r="X144" s="38">
        <f t="shared" si="31"/>
        <v>1437.3000000000002</v>
      </c>
      <c r="Y144" s="39">
        <f t="shared" si="32"/>
        <v>1149.8399999999999</v>
      </c>
      <c r="Z144" s="14"/>
      <c r="AA144" s="30"/>
      <c r="AB144" s="30" t="str">
        <f t="shared" si="37"/>
        <v>;</v>
      </c>
      <c r="AC144" s="30">
        <f>ROW()</f>
        <v>144</v>
      </c>
      <c r="AD144" s="34"/>
      <c r="AE144" s="28"/>
      <c r="AF144" s="28"/>
      <c r="AG144" s="28"/>
      <c r="AH144" s="28"/>
      <c r="AI144" s="28"/>
      <c r="AJ144" s="28"/>
      <c r="AK144" s="28"/>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t="s">
        <v>14</v>
      </c>
      <c r="BK144" s="27">
        <v>44651.6808564815</v>
      </c>
      <c r="BL144" s="1"/>
    </row>
    <row r="145" spans="1:64" x14ac:dyDescent="0.2">
      <c r="A145" s="1">
        <f t="shared" si="26"/>
        <v>9587</v>
      </c>
      <c r="B145" s="20" t="str">
        <f t="shared" si="33"/>
        <v>https://sv_printurl?email=sv_email&amp;AuthID=sv_auth&amp;Redirect=exportView.aspx&amp;X=sv_xdata&amp;Grid=sv_griddata&amp;Print=sv_org_group_grid@-.Statement@-.@-.@-.@-.@-.@-.@-.@-.0@-.&lt;&gt;@-.@-.like@-.like@-.@-.like@-.like@-.@-.like@-.@-.@-.sv_rrid@-.@-.@-.&amp;SO=Y&amp;RVO=Y&amp;PDFID=Christopher Gilkey_9587/DT=Print Statement</v>
      </c>
      <c r="C145" s="4" t="str">
        <f t="shared" si="34"/>
        <v>Statement</v>
      </c>
      <c r="D145" s="4" t="str">
        <f t="shared" si="27"/>
        <v>Christopher Gilkey_9587</v>
      </c>
      <c r="E145" s="20"/>
      <c r="F145" s="15"/>
      <c r="G145" s="4" t="s">
        <v>215</v>
      </c>
      <c r="H145" s="18">
        <f t="shared" si="28"/>
        <v>29326</v>
      </c>
      <c r="I145" s="4">
        <v>9587</v>
      </c>
      <c r="J145" s="6" t="s">
        <v>331</v>
      </c>
      <c r="K145" s="6" t="s">
        <v>45</v>
      </c>
      <c r="L145" s="6" t="s">
        <v>46</v>
      </c>
      <c r="M145" s="6" t="s">
        <v>46</v>
      </c>
      <c r="N145" s="23">
        <v>38266</v>
      </c>
      <c r="O145" s="12">
        <v>32843</v>
      </c>
      <c r="P145" s="4" t="s">
        <v>332</v>
      </c>
      <c r="Q145" s="2" t="s">
        <v>56</v>
      </c>
      <c r="R145" s="7">
        <v>0.02</v>
      </c>
      <c r="S145" s="36">
        <f t="shared" si="35"/>
        <v>1156.8600000000001</v>
      </c>
      <c r="T145" s="36">
        <f t="shared" si="29"/>
        <v>33499.86</v>
      </c>
      <c r="U145" s="37">
        <f t="shared" si="36"/>
        <v>0.05</v>
      </c>
      <c r="V145" s="38">
        <f t="shared" si="30"/>
        <v>1642.15</v>
      </c>
      <c r="W145" s="8">
        <v>1</v>
      </c>
      <c r="X145" s="38">
        <f t="shared" si="31"/>
        <v>1642.15</v>
      </c>
      <c r="Y145" s="39">
        <f t="shared" si="32"/>
        <v>1313.72</v>
      </c>
      <c r="Z145" s="14"/>
      <c r="AA145" s="30"/>
      <c r="AB145" s="30" t="str">
        <f t="shared" si="37"/>
        <v>;</v>
      </c>
      <c r="AC145" s="30">
        <f>ROW()</f>
        <v>145</v>
      </c>
      <c r="AD145" s="34"/>
      <c r="AE145" s="28"/>
      <c r="AF145" s="28"/>
      <c r="AG145" s="28"/>
      <c r="AH145" s="28"/>
      <c r="AI145" s="28"/>
      <c r="AJ145" s="28"/>
      <c r="AK145" s="28"/>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t="s">
        <v>14</v>
      </c>
      <c r="BK145" s="27">
        <v>44651.6808564815</v>
      </c>
      <c r="BL145" s="1"/>
    </row>
    <row r="146" spans="1:64" x14ac:dyDescent="0.2">
      <c r="A146" s="1">
        <f t="shared" si="26"/>
        <v>9730</v>
      </c>
      <c r="B146" s="20" t="str">
        <f t="shared" si="33"/>
        <v>https://sv_printurl?email=sv_email&amp;AuthID=sv_auth&amp;Redirect=exportView.aspx&amp;X=sv_xdata&amp;Grid=sv_griddata&amp;Print=sv_org_group_grid@-.Statement@-.@-.@-.@-.@-.@-.@-.@-.0@-.&lt;&gt;@-.@-.like@-.like@-.@-.like@-.like@-.@-.like@-.@-.@-.sv_rrid@-.@-.@-.&amp;SO=Y&amp;RVO=Y&amp;PDFID=Jessica Farnsworth_9730/DT=Print Statement</v>
      </c>
      <c r="C146" s="4" t="str">
        <f t="shared" si="34"/>
        <v>Statement</v>
      </c>
      <c r="D146" s="4" t="str">
        <f t="shared" si="27"/>
        <v>Jessica Farnsworth_9730</v>
      </c>
      <c r="E146" s="20"/>
      <c r="F146" s="15"/>
      <c r="G146" s="4" t="s">
        <v>215</v>
      </c>
      <c r="H146" s="18">
        <f t="shared" si="28"/>
        <v>29326</v>
      </c>
      <c r="I146" s="4">
        <v>9730</v>
      </c>
      <c r="J146" s="6" t="s">
        <v>333</v>
      </c>
      <c r="K146" s="6" t="s">
        <v>45</v>
      </c>
      <c r="L146" s="6" t="s">
        <v>46</v>
      </c>
      <c r="M146" s="6" t="s">
        <v>46</v>
      </c>
      <c r="N146" s="23">
        <v>38356</v>
      </c>
      <c r="O146" s="12">
        <v>26104</v>
      </c>
      <c r="P146" s="4" t="s">
        <v>334</v>
      </c>
      <c r="Q146" s="2" t="s">
        <v>56</v>
      </c>
      <c r="R146" s="7">
        <v>0.03</v>
      </c>
      <c r="S146" s="36">
        <f t="shared" si="35"/>
        <v>1283.1199999999999</v>
      </c>
      <c r="T146" s="36">
        <f t="shared" si="29"/>
        <v>26887.119999999999</v>
      </c>
      <c r="U146" s="37">
        <f t="shared" si="36"/>
        <v>0.05</v>
      </c>
      <c r="V146" s="38">
        <f t="shared" si="30"/>
        <v>1305.2</v>
      </c>
      <c r="W146" s="8">
        <v>1</v>
      </c>
      <c r="X146" s="38">
        <f t="shared" si="31"/>
        <v>1305.2</v>
      </c>
      <c r="Y146" s="39">
        <f t="shared" si="32"/>
        <v>1044.1600000000001</v>
      </c>
      <c r="Z146" s="14"/>
      <c r="AA146" s="30"/>
      <c r="AB146" s="30" t="str">
        <f t="shared" si="37"/>
        <v>;</v>
      </c>
      <c r="AC146" s="30">
        <f>ROW()</f>
        <v>146</v>
      </c>
      <c r="AD146" s="34"/>
      <c r="AE146" s="28"/>
      <c r="AF146" s="28"/>
      <c r="AG146" s="28"/>
      <c r="AH146" s="28"/>
      <c r="AI146" s="28"/>
      <c r="AJ146" s="28"/>
      <c r="AK146" s="28"/>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t="s">
        <v>14</v>
      </c>
      <c r="BK146" s="27">
        <v>44651.6808564815</v>
      </c>
      <c r="BL146" s="1"/>
    </row>
    <row r="147" spans="1:64" x14ac:dyDescent="0.2">
      <c r="A147" s="1">
        <f t="shared" si="26"/>
        <v>9731</v>
      </c>
      <c r="B147" s="20" t="str">
        <f t="shared" si="33"/>
        <v>https://sv_printurl?email=sv_email&amp;AuthID=sv_auth&amp;Redirect=exportView.aspx&amp;X=sv_xdata&amp;Grid=sv_griddata&amp;Print=sv_org_group_grid@-.Statement@-.@-.@-.@-.@-.@-.@-.@-.0@-.&lt;&gt;@-.@-.like@-.like@-.@-.like@-.like@-.@-.like@-.@-.@-.sv_rrid@-.@-.@-.&amp;SO=Y&amp;RVO=Y&amp;PDFID=James Eagle_9731/DT=Print Statement</v>
      </c>
      <c r="C147" s="4" t="str">
        <f t="shared" si="34"/>
        <v>Statement</v>
      </c>
      <c r="D147" s="4" t="str">
        <f t="shared" si="27"/>
        <v>James Eagle_9731</v>
      </c>
      <c r="E147" s="20"/>
      <c r="F147" s="15"/>
      <c r="G147" s="4" t="s">
        <v>215</v>
      </c>
      <c r="H147" s="18">
        <f t="shared" si="28"/>
        <v>29326</v>
      </c>
      <c r="I147" s="4">
        <v>9731</v>
      </c>
      <c r="J147" s="6" t="s">
        <v>335</v>
      </c>
      <c r="K147" s="6" t="s">
        <v>45</v>
      </c>
      <c r="L147" s="6" t="s">
        <v>46</v>
      </c>
      <c r="M147" s="6" t="s">
        <v>46</v>
      </c>
      <c r="N147" s="23">
        <v>38356</v>
      </c>
      <c r="O147" s="12">
        <v>25106</v>
      </c>
      <c r="P147" s="4" t="s">
        <v>336</v>
      </c>
      <c r="Q147" s="2" t="s">
        <v>56</v>
      </c>
      <c r="R147" s="7">
        <v>0.06</v>
      </c>
      <c r="S147" s="36">
        <f t="shared" si="35"/>
        <v>2006.36</v>
      </c>
      <c r="T147" s="36">
        <f t="shared" si="29"/>
        <v>26612.36</v>
      </c>
      <c r="U147" s="37">
        <f t="shared" si="36"/>
        <v>0.05</v>
      </c>
      <c r="V147" s="38">
        <f t="shared" si="30"/>
        <v>1255.3000000000002</v>
      </c>
      <c r="W147" s="8">
        <v>1</v>
      </c>
      <c r="X147" s="38">
        <f t="shared" si="31"/>
        <v>1255.3000000000002</v>
      </c>
      <c r="Y147" s="39">
        <f t="shared" si="32"/>
        <v>1004.24</v>
      </c>
      <c r="Z147" s="14"/>
      <c r="AA147" s="30"/>
      <c r="AB147" s="30" t="str">
        <f t="shared" si="37"/>
        <v>;</v>
      </c>
      <c r="AC147" s="30">
        <f>ROW()</f>
        <v>147</v>
      </c>
      <c r="AD147" s="34"/>
      <c r="AE147" s="28"/>
      <c r="AF147" s="28"/>
      <c r="AG147" s="28"/>
      <c r="AH147" s="28"/>
      <c r="AI147" s="28"/>
      <c r="AJ147" s="28"/>
      <c r="AK147" s="28"/>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t="s">
        <v>14</v>
      </c>
      <c r="BK147" s="27">
        <v>44651.6808564815</v>
      </c>
      <c r="BL147" s="1"/>
    </row>
    <row r="148" spans="1:64" x14ac:dyDescent="0.2">
      <c r="A148" s="1">
        <f t="shared" si="26"/>
        <v>9738</v>
      </c>
      <c r="B148" s="20" t="str">
        <f t="shared" si="33"/>
        <v>https://sv_printurl?email=sv_email&amp;AuthID=sv_auth&amp;Redirect=exportView.aspx&amp;X=sv_xdata&amp;Grid=sv_griddata&amp;Print=sv_org_group_grid@-.Statement@-.@-.@-.@-.@-.@-.@-.@-.0@-.&lt;&gt;@-.@-.like@-.like@-.@-.like@-.like@-.@-.like@-.@-.@-.sv_rrid@-.@-.@-.&amp;SO=Y&amp;RVO=Y&amp;PDFID=Viola Epley_9738/DT=Print Statement</v>
      </c>
      <c r="C148" s="4" t="str">
        <f t="shared" si="34"/>
        <v>Statement</v>
      </c>
      <c r="D148" s="4" t="str">
        <f t="shared" si="27"/>
        <v>Viola Epley_9738</v>
      </c>
      <c r="E148" s="20"/>
      <c r="F148" s="15"/>
      <c r="G148" s="4" t="s">
        <v>215</v>
      </c>
      <c r="H148" s="18">
        <f t="shared" si="28"/>
        <v>29326</v>
      </c>
      <c r="I148" s="4">
        <v>9738</v>
      </c>
      <c r="J148" s="6" t="s">
        <v>337</v>
      </c>
      <c r="K148" s="6" t="s">
        <v>45</v>
      </c>
      <c r="L148" s="6" t="s">
        <v>46</v>
      </c>
      <c r="M148" s="6" t="s">
        <v>46</v>
      </c>
      <c r="N148" s="23">
        <v>38356</v>
      </c>
      <c r="O148" s="12">
        <v>31200</v>
      </c>
      <c r="P148" s="4" t="s">
        <v>338</v>
      </c>
      <c r="Q148" s="2" t="s">
        <v>56</v>
      </c>
      <c r="R148" s="7">
        <v>2.5000000000000001E-2</v>
      </c>
      <c r="S148" s="36">
        <f t="shared" si="35"/>
        <v>1280</v>
      </c>
      <c r="T148" s="36">
        <f t="shared" si="29"/>
        <v>31979.999999999996</v>
      </c>
      <c r="U148" s="37">
        <f t="shared" si="36"/>
        <v>0.05</v>
      </c>
      <c r="V148" s="38">
        <f t="shared" si="30"/>
        <v>1560</v>
      </c>
      <c r="W148" s="8">
        <v>1</v>
      </c>
      <c r="X148" s="38">
        <f t="shared" si="31"/>
        <v>1560</v>
      </c>
      <c r="Y148" s="39">
        <f t="shared" si="32"/>
        <v>1248</v>
      </c>
      <c r="Z148" s="14"/>
      <c r="AA148" s="30"/>
      <c r="AB148" s="30" t="str">
        <f t="shared" si="37"/>
        <v>;</v>
      </c>
      <c r="AC148" s="30">
        <f>ROW()</f>
        <v>148</v>
      </c>
      <c r="AD148" s="34"/>
      <c r="AE148" s="28"/>
      <c r="AF148" s="28"/>
      <c r="AG148" s="28"/>
      <c r="AH148" s="28"/>
      <c r="AI148" s="28"/>
      <c r="AJ148" s="28"/>
      <c r="AK148" s="28"/>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t="s">
        <v>14</v>
      </c>
      <c r="BK148" s="27">
        <v>44651.6808564815</v>
      </c>
      <c r="BL148" s="1"/>
    </row>
    <row r="149" spans="1:64" x14ac:dyDescent="0.2">
      <c r="A149" s="1">
        <f t="shared" si="26"/>
        <v>9926</v>
      </c>
      <c r="B149" s="20" t="str">
        <f t="shared" si="33"/>
        <v>https://sv_printurl?email=sv_email&amp;AuthID=sv_auth&amp;Redirect=exportView.aspx&amp;X=sv_xdata&amp;Grid=sv_griddata&amp;Print=sv_org_group_grid@-.Statement@-.@-.@-.@-.@-.@-.@-.@-.0@-.&lt;&gt;@-.@-.like@-.like@-.@-.like@-.like@-.@-.like@-.@-.@-.sv_rrid@-.@-.@-.&amp;SO=Y&amp;RVO=Y&amp;PDFID=Arlene Dellinger_9926/DT=Print Statement</v>
      </c>
      <c r="C149" s="4" t="str">
        <f t="shared" si="34"/>
        <v>Statement</v>
      </c>
      <c r="D149" s="4" t="str">
        <f t="shared" si="27"/>
        <v>Arlene Dellinger_9926</v>
      </c>
      <c r="E149" s="20"/>
      <c r="F149" s="15"/>
      <c r="G149" s="4" t="s">
        <v>215</v>
      </c>
      <c r="H149" s="18">
        <f t="shared" si="28"/>
        <v>29326</v>
      </c>
      <c r="I149" s="4">
        <v>9926</v>
      </c>
      <c r="J149" s="6" t="s">
        <v>339</v>
      </c>
      <c r="K149" s="6" t="s">
        <v>45</v>
      </c>
      <c r="L149" s="6" t="s">
        <v>46</v>
      </c>
      <c r="M149" s="6" t="s">
        <v>46</v>
      </c>
      <c r="N149" s="23">
        <v>38375</v>
      </c>
      <c r="O149" s="12">
        <v>29536</v>
      </c>
      <c r="P149" s="4" t="s">
        <v>340</v>
      </c>
      <c r="Q149" s="2" t="s">
        <v>56</v>
      </c>
      <c r="R149" s="7">
        <v>0.02</v>
      </c>
      <c r="S149" s="36">
        <f t="shared" si="35"/>
        <v>1090.72</v>
      </c>
      <c r="T149" s="36">
        <f t="shared" si="29"/>
        <v>30126.720000000001</v>
      </c>
      <c r="U149" s="37">
        <f t="shared" si="36"/>
        <v>0.05</v>
      </c>
      <c r="V149" s="38">
        <f t="shared" si="30"/>
        <v>1476.8000000000002</v>
      </c>
      <c r="W149" s="8">
        <v>1</v>
      </c>
      <c r="X149" s="38">
        <f t="shared" si="31"/>
        <v>1476.8000000000002</v>
      </c>
      <c r="Y149" s="39">
        <f t="shared" si="32"/>
        <v>1181.44</v>
      </c>
      <c r="Z149" s="14"/>
      <c r="AA149" s="30"/>
      <c r="AB149" s="30" t="str">
        <f t="shared" si="37"/>
        <v>;</v>
      </c>
      <c r="AC149" s="30">
        <f>ROW()</f>
        <v>149</v>
      </c>
      <c r="AD149" s="34"/>
      <c r="AE149" s="28"/>
      <c r="AF149" s="28"/>
      <c r="AG149" s="28"/>
      <c r="AH149" s="28"/>
      <c r="AI149" s="28"/>
      <c r="AJ149" s="28"/>
      <c r="AK149" s="28"/>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t="s">
        <v>14</v>
      </c>
      <c r="BK149" s="27">
        <v>44651.6808564815</v>
      </c>
      <c r="BL149" s="1"/>
    </row>
    <row r="150" spans="1:64" x14ac:dyDescent="0.2">
      <c r="A150" s="1">
        <f t="shared" si="26"/>
        <v>9933</v>
      </c>
      <c r="B150" s="20" t="str">
        <f t="shared" si="33"/>
        <v>https://sv_printurl?email=sv_email&amp;AuthID=sv_auth&amp;Redirect=exportView.aspx&amp;X=sv_xdata&amp;Grid=sv_griddata&amp;Print=sv_org_group_grid@-.Statement@-.@-.@-.@-.@-.@-.@-.@-.0@-.&lt;&gt;@-.@-.like@-.like@-.@-.like@-.like@-.@-.like@-.@-.@-.sv_rrid@-.@-.@-.&amp;SO=Y&amp;RVO=Y&amp;PDFID=Kristy Shin_9933/DT=Print Statement</v>
      </c>
      <c r="C150" s="4" t="str">
        <f t="shared" si="34"/>
        <v>Statement</v>
      </c>
      <c r="D150" s="4" t="str">
        <f t="shared" si="27"/>
        <v>Kristy Shin_9933</v>
      </c>
      <c r="E150" s="20"/>
      <c r="F150" s="15"/>
      <c r="G150" s="4" t="s">
        <v>215</v>
      </c>
      <c r="H150" s="18">
        <f t="shared" si="28"/>
        <v>29326</v>
      </c>
      <c r="I150" s="4">
        <v>9933</v>
      </c>
      <c r="J150" s="6" t="s">
        <v>341</v>
      </c>
      <c r="K150" s="6" t="s">
        <v>45</v>
      </c>
      <c r="L150" s="6" t="s">
        <v>46</v>
      </c>
      <c r="M150" s="6" t="s">
        <v>46</v>
      </c>
      <c r="N150" s="23">
        <v>38376</v>
      </c>
      <c r="O150" s="12">
        <v>32406</v>
      </c>
      <c r="P150" s="4" t="s">
        <v>342</v>
      </c>
      <c r="Q150" s="2" t="s">
        <v>56</v>
      </c>
      <c r="R150" s="7">
        <v>1.4999999999999999E-2</v>
      </c>
      <c r="S150" s="36">
        <f t="shared" si="35"/>
        <v>986.08999999999992</v>
      </c>
      <c r="T150" s="36">
        <f t="shared" si="29"/>
        <v>32892.089999999997</v>
      </c>
      <c r="U150" s="37">
        <f t="shared" si="36"/>
        <v>0.05</v>
      </c>
      <c r="V150" s="38">
        <f t="shared" si="30"/>
        <v>1620.3000000000002</v>
      </c>
      <c r="W150" s="8">
        <v>1</v>
      </c>
      <c r="X150" s="38">
        <f t="shared" si="31"/>
        <v>1620.3000000000002</v>
      </c>
      <c r="Y150" s="39">
        <f t="shared" si="32"/>
        <v>1296.24</v>
      </c>
      <c r="Z150" s="14"/>
      <c r="AA150" s="30"/>
      <c r="AB150" s="30" t="str">
        <f t="shared" si="37"/>
        <v>;</v>
      </c>
      <c r="AC150" s="30">
        <f>ROW()</f>
        <v>150</v>
      </c>
      <c r="AD150" s="34"/>
      <c r="AE150" s="28"/>
      <c r="AF150" s="28"/>
      <c r="AG150" s="28"/>
      <c r="AH150" s="28"/>
      <c r="AI150" s="28"/>
      <c r="AJ150" s="28"/>
      <c r="AK150" s="28"/>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t="s">
        <v>14</v>
      </c>
      <c r="BK150" s="27">
        <v>44651.6808564815</v>
      </c>
      <c r="BL150" s="1"/>
    </row>
    <row r="151" spans="1:64" x14ac:dyDescent="0.2">
      <c r="A151" s="1">
        <f t="shared" si="26"/>
        <v>9962</v>
      </c>
      <c r="B151" s="20" t="str">
        <f t="shared" si="33"/>
        <v>https://sv_printurl?email=sv_email&amp;AuthID=sv_auth&amp;Redirect=exportView.aspx&amp;X=sv_xdata&amp;Grid=sv_griddata&amp;Print=sv_org_group_grid@-.Statement@-.@-.@-.@-.@-.@-.@-.@-.0@-.&lt;&gt;@-.@-.like@-.like@-.@-.like@-.like@-.@-.like@-.@-.@-.sv_rrid@-.@-.@-.&amp;SO=Y&amp;RVO=Y&amp;PDFID=Gladys Mcclain_9962/DT=Print Statement</v>
      </c>
      <c r="C151" s="4" t="str">
        <f t="shared" si="34"/>
        <v>Statement</v>
      </c>
      <c r="D151" s="4" t="str">
        <f t="shared" si="27"/>
        <v>Gladys Mcclain_9962</v>
      </c>
      <c r="E151" s="20"/>
      <c r="F151" s="15"/>
      <c r="G151" s="4" t="s">
        <v>215</v>
      </c>
      <c r="H151" s="18">
        <f t="shared" si="28"/>
        <v>29326</v>
      </c>
      <c r="I151" s="4">
        <v>9962</v>
      </c>
      <c r="J151" s="6" t="s">
        <v>343</v>
      </c>
      <c r="K151" s="6" t="s">
        <v>45</v>
      </c>
      <c r="L151" s="6" t="s">
        <v>46</v>
      </c>
      <c r="M151" s="6" t="s">
        <v>46</v>
      </c>
      <c r="N151" s="23">
        <v>38376</v>
      </c>
      <c r="O151" s="12">
        <v>29536</v>
      </c>
      <c r="P151" s="4" t="s">
        <v>307</v>
      </c>
      <c r="Q151" s="2" t="s">
        <v>56</v>
      </c>
      <c r="R151" s="7">
        <v>0.02</v>
      </c>
      <c r="S151" s="36">
        <f t="shared" si="35"/>
        <v>1090.72</v>
      </c>
      <c r="T151" s="36">
        <f t="shared" si="29"/>
        <v>30126.720000000001</v>
      </c>
      <c r="U151" s="37">
        <f t="shared" si="36"/>
        <v>0.05</v>
      </c>
      <c r="V151" s="38">
        <f t="shared" si="30"/>
        <v>1476.8000000000002</v>
      </c>
      <c r="W151" s="8">
        <v>1</v>
      </c>
      <c r="X151" s="38">
        <f t="shared" si="31"/>
        <v>1476.8000000000002</v>
      </c>
      <c r="Y151" s="39">
        <f t="shared" si="32"/>
        <v>1181.44</v>
      </c>
      <c r="Z151" s="14"/>
      <c r="AA151" s="30"/>
      <c r="AB151" s="30" t="str">
        <f t="shared" si="37"/>
        <v>;</v>
      </c>
      <c r="AC151" s="30">
        <f>ROW()</f>
        <v>151</v>
      </c>
      <c r="AD151" s="34"/>
      <c r="AE151" s="28"/>
      <c r="AF151" s="28"/>
      <c r="AG151" s="28"/>
      <c r="AH151" s="28"/>
      <c r="AI151" s="28"/>
      <c r="AJ151" s="28"/>
      <c r="AK151" s="28"/>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t="s">
        <v>14</v>
      </c>
      <c r="BK151" s="27">
        <v>44651.6808564815</v>
      </c>
      <c r="BL151" s="1"/>
    </row>
    <row r="152" spans="1:64" x14ac:dyDescent="0.2">
      <c r="A152" s="1">
        <f t="shared" si="26"/>
        <v>9989</v>
      </c>
      <c r="B152" s="20" t="str">
        <f t="shared" si="33"/>
        <v>https://sv_printurl?email=sv_email&amp;AuthID=sv_auth&amp;Redirect=exportView.aspx&amp;X=sv_xdata&amp;Grid=sv_griddata&amp;Print=sv_org_group_grid@-.Statement@-.@-.@-.@-.@-.@-.@-.@-.0@-.&lt;&gt;@-.@-.like@-.like@-.@-.like@-.like@-.@-.like@-.@-.@-.sv_rrid@-.@-.@-.&amp;SO=Y&amp;RVO=Y&amp;PDFID=Steven Echeverria_9989/DT=Print Statement</v>
      </c>
      <c r="C152" s="4" t="str">
        <f t="shared" si="34"/>
        <v>Statement</v>
      </c>
      <c r="D152" s="4" t="str">
        <f t="shared" si="27"/>
        <v>Steven Echeverria_9989</v>
      </c>
      <c r="E152" s="20"/>
      <c r="F152" s="15"/>
      <c r="G152" s="4" t="s">
        <v>215</v>
      </c>
      <c r="H152" s="18">
        <f t="shared" si="28"/>
        <v>29326</v>
      </c>
      <c r="I152" s="4">
        <v>9989</v>
      </c>
      <c r="J152" s="6" t="s">
        <v>344</v>
      </c>
      <c r="K152" s="6" t="s">
        <v>45</v>
      </c>
      <c r="L152" s="6" t="s">
        <v>46</v>
      </c>
      <c r="M152" s="6" t="s">
        <v>46</v>
      </c>
      <c r="N152" s="23">
        <v>38383</v>
      </c>
      <c r="O152" s="12">
        <v>30846</v>
      </c>
      <c r="P152" s="4" t="s">
        <v>345</v>
      </c>
      <c r="Q152" s="2" t="s">
        <v>59</v>
      </c>
      <c r="R152" s="7">
        <v>2.5000000000000001E-2</v>
      </c>
      <c r="S152" s="36">
        <f t="shared" si="35"/>
        <v>1271.1500000000001</v>
      </c>
      <c r="T152" s="36">
        <f t="shared" si="29"/>
        <v>31617.149999999998</v>
      </c>
      <c r="U152" s="37">
        <f t="shared" si="36"/>
        <v>0.05</v>
      </c>
      <c r="V152" s="38">
        <f t="shared" si="30"/>
        <v>1542.3000000000002</v>
      </c>
      <c r="W152" s="8">
        <v>1</v>
      </c>
      <c r="X152" s="38">
        <f t="shared" si="31"/>
        <v>1542.3000000000002</v>
      </c>
      <c r="Y152" s="39">
        <f t="shared" si="32"/>
        <v>1233.8399999999999</v>
      </c>
      <c r="Z152" s="14"/>
      <c r="AA152" s="30"/>
      <c r="AB152" s="30" t="str">
        <f t="shared" si="37"/>
        <v>;</v>
      </c>
      <c r="AC152" s="30">
        <f>ROW()</f>
        <v>152</v>
      </c>
      <c r="AD152" s="34"/>
      <c r="AE152" s="28"/>
      <c r="AF152" s="28"/>
      <c r="AG152" s="28"/>
      <c r="AH152" s="28"/>
      <c r="AI152" s="28"/>
      <c r="AJ152" s="28"/>
      <c r="AK152" s="28"/>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t="s">
        <v>14</v>
      </c>
      <c r="BK152" s="27">
        <v>44651.6808564815</v>
      </c>
      <c r="BL152" s="1"/>
    </row>
    <row r="153" spans="1:64" x14ac:dyDescent="0.2">
      <c r="A153" s="1">
        <f t="shared" si="26"/>
        <v>10040</v>
      </c>
      <c r="B153" s="20" t="str">
        <f t="shared" si="33"/>
        <v>https://sv_printurl?email=sv_email&amp;AuthID=sv_auth&amp;Redirect=exportView.aspx&amp;X=sv_xdata&amp;Grid=sv_griddata&amp;Print=sv_org_group_grid@-.Statement@-.@-.@-.@-.@-.@-.@-.@-.0@-.&lt;&gt;@-.@-.like@-.like@-.@-.like@-.like@-.@-.like@-.@-.@-.sv_rrid@-.@-.@-.&amp;SO=Y&amp;RVO=Y&amp;PDFID=Jeffrey Mickle_10040/DT=Print Statement</v>
      </c>
      <c r="C153" s="4" t="str">
        <f t="shared" si="34"/>
        <v>Statement</v>
      </c>
      <c r="D153" s="4" t="str">
        <f t="shared" si="27"/>
        <v>Jeffrey Mickle_10040</v>
      </c>
      <c r="E153" s="20"/>
      <c r="F153" s="15"/>
      <c r="G153" s="4" t="s">
        <v>53</v>
      </c>
      <c r="H153" s="18">
        <f t="shared" si="28"/>
        <v>11351</v>
      </c>
      <c r="I153" s="4">
        <v>10040</v>
      </c>
      <c r="J153" s="6" t="s">
        <v>346</v>
      </c>
      <c r="K153" s="6" t="s">
        <v>45</v>
      </c>
      <c r="L153" s="6" t="s">
        <v>46</v>
      </c>
      <c r="M153" s="6" t="s">
        <v>46</v>
      </c>
      <c r="N153" s="23">
        <v>35095</v>
      </c>
      <c r="O153" s="12">
        <v>36650</v>
      </c>
      <c r="P153" s="4" t="s">
        <v>347</v>
      </c>
      <c r="Q153" s="2" t="s">
        <v>56</v>
      </c>
      <c r="R153" s="7">
        <v>2.5000000000000001E-2</v>
      </c>
      <c r="S153" s="36">
        <f t="shared" si="35"/>
        <v>1416.25</v>
      </c>
      <c r="T153" s="36">
        <f t="shared" si="29"/>
        <v>37566.25</v>
      </c>
      <c r="U153" s="37">
        <f t="shared" si="36"/>
        <v>0.05</v>
      </c>
      <c r="V153" s="38">
        <f t="shared" si="30"/>
        <v>1832.5</v>
      </c>
      <c r="W153" s="8">
        <v>1</v>
      </c>
      <c r="X153" s="38">
        <f t="shared" si="31"/>
        <v>1832.5</v>
      </c>
      <c r="Y153" s="39">
        <f t="shared" si="32"/>
        <v>1466</v>
      </c>
      <c r="Z153" s="14"/>
      <c r="AA153" s="30"/>
      <c r="AB153" s="30" t="str">
        <f t="shared" si="37"/>
        <v>;</v>
      </c>
      <c r="AC153" s="30">
        <f>ROW()</f>
        <v>153</v>
      </c>
      <c r="AD153" s="34"/>
      <c r="AE153" s="28"/>
      <c r="AF153" s="28"/>
      <c r="AG153" s="28"/>
      <c r="AH153" s="28"/>
      <c r="AI153" s="28"/>
      <c r="AJ153" s="28"/>
      <c r="AK153" s="28"/>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t="s">
        <v>14</v>
      </c>
      <c r="BK153" s="27">
        <v>44651.6808564815</v>
      </c>
      <c r="BL153" s="1"/>
    </row>
    <row r="154" spans="1:64" x14ac:dyDescent="0.2">
      <c r="A154" s="1">
        <f t="shared" si="26"/>
        <v>10050</v>
      </c>
      <c r="B154" s="20" t="str">
        <f t="shared" si="33"/>
        <v>https://sv_printurl?email=sv_email&amp;AuthID=sv_auth&amp;Redirect=exportView.aspx&amp;X=sv_xdata&amp;Grid=sv_griddata&amp;Print=sv_org_group_grid@-.Statement@-.@-.@-.@-.@-.@-.@-.@-.0@-.&lt;&gt;@-.@-.like@-.like@-.@-.like@-.like@-.@-.like@-.@-.@-.sv_rrid@-.@-.@-.&amp;SO=Y&amp;RVO=Y&amp;PDFID=Sheri Countryman_10050/DT=Print Statement</v>
      </c>
      <c r="C154" s="4" t="str">
        <f t="shared" si="34"/>
        <v>Statement</v>
      </c>
      <c r="D154" s="4" t="str">
        <f t="shared" si="27"/>
        <v>Sheri Countryman_10050</v>
      </c>
      <c r="E154" s="20"/>
      <c r="F154" s="15"/>
      <c r="G154" s="4" t="s">
        <v>90</v>
      </c>
      <c r="H154" s="18">
        <f t="shared" si="28"/>
        <v>29271</v>
      </c>
      <c r="I154" s="4">
        <v>10050</v>
      </c>
      <c r="J154" s="6" t="s">
        <v>348</v>
      </c>
      <c r="K154" s="6" t="s">
        <v>45</v>
      </c>
      <c r="L154" s="6" t="s">
        <v>46</v>
      </c>
      <c r="M154" s="6" t="s">
        <v>46</v>
      </c>
      <c r="N154" s="23">
        <v>37774</v>
      </c>
      <c r="O154" s="12">
        <v>37482</v>
      </c>
      <c r="P154" s="4" t="s">
        <v>349</v>
      </c>
      <c r="Q154" s="2" t="s">
        <v>56</v>
      </c>
      <c r="R154" s="7">
        <v>2.5000000000000001E-2</v>
      </c>
      <c r="S154" s="36">
        <f t="shared" si="35"/>
        <v>1437.0500000000002</v>
      </c>
      <c r="T154" s="36">
        <f t="shared" si="29"/>
        <v>38419.049999999996</v>
      </c>
      <c r="U154" s="37">
        <f t="shared" si="36"/>
        <v>0.05</v>
      </c>
      <c r="V154" s="38">
        <f t="shared" si="30"/>
        <v>1874.1000000000001</v>
      </c>
      <c r="W154" s="8">
        <v>1</v>
      </c>
      <c r="X154" s="38">
        <f t="shared" si="31"/>
        <v>1874.1000000000001</v>
      </c>
      <c r="Y154" s="39">
        <f t="shared" si="32"/>
        <v>1499.28</v>
      </c>
      <c r="Z154" s="14"/>
      <c r="AA154" s="30"/>
      <c r="AB154" s="30" t="str">
        <f t="shared" si="37"/>
        <v>;</v>
      </c>
      <c r="AC154" s="30">
        <f>ROW()</f>
        <v>154</v>
      </c>
      <c r="AD154" s="34"/>
      <c r="AE154" s="28"/>
      <c r="AF154" s="28"/>
      <c r="AG154" s="28"/>
      <c r="AH154" s="28"/>
      <c r="AI154" s="28"/>
      <c r="AJ154" s="28"/>
      <c r="AK154" s="28"/>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t="s">
        <v>14</v>
      </c>
      <c r="BK154" s="27">
        <v>44651.6808564815</v>
      </c>
      <c r="BL154" s="1"/>
    </row>
    <row r="155" spans="1:64" x14ac:dyDescent="0.2">
      <c r="A155" s="1">
        <f t="shared" si="26"/>
        <v>10116</v>
      </c>
      <c r="B155" s="20" t="str">
        <f t="shared" si="33"/>
        <v>https://sv_printurl?email=sv_email&amp;AuthID=sv_auth&amp;Redirect=exportView.aspx&amp;X=sv_xdata&amp;Grid=sv_griddata&amp;Print=sv_org_group_grid@-.Statement@-.@-.@-.@-.@-.@-.@-.@-.0@-.&lt;&gt;@-.@-.like@-.like@-.@-.like@-.like@-.@-.like@-.@-.@-.sv_rrid@-.@-.@-.&amp;SO=Y&amp;RVO=Y&amp;PDFID=Kristi Hollingsworth_10116/DT=Print Statement</v>
      </c>
      <c r="C155" s="4" t="str">
        <f t="shared" si="34"/>
        <v>Statement</v>
      </c>
      <c r="D155" s="4" t="str">
        <f t="shared" si="27"/>
        <v>Kristi Hollingsworth_10116</v>
      </c>
      <c r="E155" s="20"/>
      <c r="F155" s="15"/>
      <c r="G155" s="4" t="s">
        <v>215</v>
      </c>
      <c r="H155" s="18">
        <f t="shared" si="28"/>
        <v>29326</v>
      </c>
      <c r="I155" s="4">
        <v>10116</v>
      </c>
      <c r="J155" s="6" t="s">
        <v>350</v>
      </c>
      <c r="K155" s="6" t="s">
        <v>45</v>
      </c>
      <c r="L155" s="6" t="s">
        <v>46</v>
      </c>
      <c r="M155" s="6" t="s">
        <v>46</v>
      </c>
      <c r="N155" s="23">
        <v>38390</v>
      </c>
      <c r="O155" s="12">
        <v>27747</v>
      </c>
      <c r="P155" s="4" t="s">
        <v>351</v>
      </c>
      <c r="Q155" s="2" t="s">
        <v>59</v>
      </c>
      <c r="R155" s="7">
        <v>0.05</v>
      </c>
      <c r="S155" s="36">
        <f t="shared" si="35"/>
        <v>1887.3500000000001</v>
      </c>
      <c r="T155" s="36">
        <f t="shared" si="29"/>
        <v>29134.350000000002</v>
      </c>
      <c r="U155" s="37">
        <f t="shared" si="36"/>
        <v>0.05</v>
      </c>
      <c r="V155" s="38">
        <f t="shared" si="30"/>
        <v>1387.3500000000001</v>
      </c>
      <c r="W155" s="8">
        <v>1</v>
      </c>
      <c r="X155" s="38">
        <f t="shared" si="31"/>
        <v>1387.3500000000001</v>
      </c>
      <c r="Y155" s="39">
        <f t="shared" si="32"/>
        <v>1109.8800000000001</v>
      </c>
      <c r="Z155" s="14"/>
      <c r="AA155" s="30"/>
      <c r="AB155" s="30" t="str">
        <f t="shared" si="37"/>
        <v>;</v>
      </c>
      <c r="AC155" s="30">
        <f>ROW()</f>
        <v>155</v>
      </c>
      <c r="AD155" s="34"/>
      <c r="AE155" s="28"/>
      <c r="AF155" s="28"/>
      <c r="AG155" s="28"/>
      <c r="AH155" s="28"/>
      <c r="AI155" s="28"/>
      <c r="AJ155" s="28"/>
      <c r="AK155" s="28"/>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t="s">
        <v>14</v>
      </c>
      <c r="BK155" s="27">
        <v>44651.6808564815</v>
      </c>
      <c r="BL155" s="1"/>
    </row>
    <row r="156" spans="1:64" x14ac:dyDescent="0.2">
      <c r="A156" s="1">
        <f t="shared" si="26"/>
        <v>10118</v>
      </c>
      <c r="B156" s="20" t="str">
        <f t="shared" si="33"/>
        <v>https://sv_printurl?email=sv_email&amp;AuthID=sv_auth&amp;Redirect=exportView.aspx&amp;X=sv_xdata&amp;Grid=sv_griddata&amp;Print=sv_org_group_grid@-.Statement@-.@-.@-.@-.@-.@-.@-.@-.0@-.&lt;&gt;@-.@-.like@-.like@-.@-.like@-.like@-.@-.like@-.@-.@-.sv_rrid@-.@-.@-.&amp;SO=Y&amp;RVO=Y&amp;PDFID=Verna Priddy_10118/DT=Print Statement</v>
      </c>
      <c r="C156" s="4" t="str">
        <f t="shared" si="34"/>
        <v>Statement</v>
      </c>
      <c r="D156" s="4" t="str">
        <f t="shared" si="27"/>
        <v>Verna Priddy_10118</v>
      </c>
      <c r="E156" s="20"/>
      <c r="F156" s="15"/>
      <c r="G156" s="4" t="s">
        <v>215</v>
      </c>
      <c r="H156" s="18">
        <f t="shared" si="28"/>
        <v>29326</v>
      </c>
      <c r="I156" s="4">
        <v>10118</v>
      </c>
      <c r="J156" s="6" t="s">
        <v>352</v>
      </c>
      <c r="K156" s="6" t="s">
        <v>45</v>
      </c>
      <c r="L156" s="6" t="s">
        <v>46</v>
      </c>
      <c r="M156" s="6" t="s">
        <v>46</v>
      </c>
      <c r="N156" s="23">
        <v>38390</v>
      </c>
      <c r="O156" s="12">
        <v>39790</v>
      </c>
      <c r="P156" s="4" t="s">
        <v>353</v>
      </c>
      <c r="Q156" s="2" t="s">
        <v>56</v>
      </c>
      <c r="R156" s="7">
        <v>2.5000000000000001E-2</v>
      </c>
      <c r="S156" s="36">
        <f t="shared" si="35"/>
        <v>1494.75</v>
      </c>
      <c r="T156" s="36">
        <f t="shared" si="29"/>
        <v>40784.75</v>
      </c>
      <c r="U156" s="37">
        <f t="shared" si="36"/>
        <v>0.05</v>
      </c>
      <c r="V156" s="38">
        <f t="shared" si="30"/>
        <v>1989.5</v>
      </c>
      <c r="W156" s="8">
        <v>1</v>
      </c>
      <c r="X156" s="38">
        <f t="shared" si="31"/>
        <v>1989.5</v>
      </c>
      <c r="Y156" s="39">
        <f t="shared" si="32"/>
        <v>1591.6000000000001</v>
      </c>
      <c r="Z156" s="14"/>
      <c r="AA156" s="30"/>
      <c r="AB156" s="30" t="str">
        <f t="shared" si="37"/>
        <v>;</v>
      </c>
      <c r="AC156" s="30">
        <f>ROW()</f>
        <v>156</v>
      </c>
      <c r="AD156" s="34"/>
      <c r="AE156" s="28"/>
      <c r="AF156" s="28"/>
      <c r="AG156" s="28"/>
      <c r="AH156" s="28"/>
      <c r="AI156" s="28"/>
      <c r="AJ156" s="28"/>
      <c r="AK156" s="28"/>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t="s">
        <v>14</v>
      </c>
      <c r="BK156" s="27">
        <v>44651.6808564815</v>
      </c>
      <c r="BL156" s="1"/>
    </row>
    <row r="157" spans="1:64" x14ac:dyDescent="0.2">
      <c r="A157" s="1">
        <f t="shared" si="26"/>
        <v>10206</v>
      </c>
      <c r="B157" s="20" t="str">
        <f t="shared" si="33"/>
        <v>https://sv_printurl?email=sv_email&amp;AuthID=sv_auth&amp;Redirect=exportView.aspx&amp;X=sv_xdata&amp;Grid=sv_griddata&amp;Print=sv_org_group_grid@-.Statement@-.@-.@-.@-.@-.@-.@-.@-.0@-.&lt;&gt;@-.@-.like@-.like@-.@-.like@-.like@-.@-.like@-.@-.@-.sv_rrid@-.@-.@-.&amp;SO=Y&amp;RVO=Y&amp;PDFID=Donald Scholl_10206/DT=Print Statement</v>
      </c>
      <c r="C157" s="4" t="str">
        <f t="shared" si="34"/>
        <v>Statement</v>
      </c>
      <c r="D157" s="4" t="str">
        <f t="shared" si="27"/>
        <v>Donald Scholl_10206</v>
      </c>
      <c r="E157" s="20"/>
      <c r="F157" s="15"/>
      <c r="G157" s="4" t="s">
        <v>79</v>
      </c>
      <c r="H157" s="18">
        <f t="shared" si="28"/>
        <v>20714</v>
      </c>
      <c r="I157" s="4">
        <v>10206</v>
      </c>
      <c r="J157" s="6" t="s">
        <v>354</v>
      </c>
      <c r="K157" s="6" t="s">
        <v>45</v>
      </c>
      <c r="L157" s="6" t="s">
        <v>46</v>
      </c>
      <c r="M157" s="6" t="s">
        <v>46</v>
      </c>
      <c r="N157" s="23">
        <v>38397</v>
      </c>
      <c r="O157" s="12">
        <v>22880</v>
      </c>
      <c r="P157" s="4" t="s">
        <v>355</v>
      </c>
      <c r="Q157" s="2" t="s">
        <v>48</v>
      </c>
      <c r="R157" s="7">
        <v>0</v>
      </c>
      <c r="S157" s="36">
        <f t="shared" si="35"/>
        <v>500</v>
      </c>
      <c r="T157" s="36">
        <f t="shared" si="29"/>
        <v>22880</v>
      </c>
      <c r="U157" s="37">
        <f t="shared" si="36"/>
        <v>0.05</v>
      </c>
      <c r="V157" s="38">
        <f t="shared" si="30"/>
        <v>1144</v>
      </c>
      <c r="W157" s="8">
        <v>1</v>
      </c>
      <c r="X157" s="38">
        <f t="shared" si="31"/>
        <v>1144</v>
      </c>
      <c r="Y157" s="39">
        <f t="shared" si="32"/>
        <v>915.2</v>
      </c>
      <c r="Z157" s="14"/>
      <c r="AA157" s="30"/>
      <c r="AB157" s="30" t="str">
        <f t="shared" si="37"/>
        <v>;</v>
      </c>
      <c r="AC157" s="30">
        <f>ROW()</f>
        <v>157</v>
      </c>
      <c r="AD157" s="34"/>
      <c r="AE157" s="28"/>
      <c r="AF157" s="28"/>
      <c r="AG157" s="28"/>
      <c r="AH157" s="28"/>
      <c r="AI157" s="28"/>
      <c r="AJ157" s="28"/>
      <c r="AK157" s="28"/>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t="s">
        <v>14</v>
      </c>
      <c r="BK157" s="27">
        <v>44651.6808564815</v>
      </c>
      <c r="BL157" s="1"/>
    </row>
    <row r="158" spans="1:64" x14ac:dyDescent="0.2">
      <c r="A158" s="1">
        <f t="shared" si="26"/>
        <v>10233</v>
      </c>
      <c r="B158" s="20" t="str">
        <f t="shared" si="33"/>
        <v>https://sv_printurl?email=sv_email&amp;AuthID=sv_auth&amp;Redirect=exportView.aspx&amp;X=sv_xdata&amp;Grid=sv_griddata&amp;Print=sv_org_group_grid@-.Statement@-.@-.@-.@-.@-.@-.@-.@-.0@-.&lt;&gt;@-.@-.like@-.like@-.@-.like@-.like@-.@-.like@-.@-.@-.sv_rrid@-.@-.@-.&amp;SO=Y&amp;RVO=Y&amp;PDFID=James Foxworth_10233/DT=Print Statement</v>
      </c>
      <c r="C158" s="4" t="str">
        <f t="shared" si="34"/>
        <v>Statement</v>
      </c>
      <c r="D158" s="4" t="str">
        <f t="shared" si="27"/>
        <v>James Foxworth_10233</v>
      </c>
      <c r="E158" s="20"/>
      <c r="F158" s="15"/>
      <c r="G158" s="4" t="s">
        <v>79</v>
      </c>
      <c r="H158" s="18">
        <f t="shared" si="28"/>
        <v>20714</v>
      </c>
      <c r="I158" s="4">
        <v>10233</v>
      </c>
      <c r="J158" s="6" t="s">
        <v>356</v>
      </c>
      <c r="K158" s="6" t="s">
        <v>45</v>
      </c>
      <c r="L158" s="6" t="s">
        <v>46</v>
      </c>
      <c r="M158" s="6" t="s">
        <v>46</v>
      </c>
      <c r="N158" s="23">
        <v>38397</v>
      </c>
      <c r="O158" s="12">
        <v>26790</v>
      </c>
      <c r="P158" s="4" t="s">
        <v>357</v>
      </c>
      <c r="Q158" s="2" t="s">
        <v>56</v>
      </c>
      <c r="R158" s="7">
        <v>0.02</v>
      </c>
      <c r="S158" s="36">
        <f t="shared" si="35"/>
        <v>1035.8</v>
      </c>
      <c r="T158" s="36">
        <f t="shared" si="29"/>
        <v>27325.8</v>
      </c>
      <c r="U158" s="37">
        <f t="shared" si="36"/>
        <v>0.05</v>
      </c>
      <c r="V158" s="38">
        <f t="shared" si="30"/>
        <v>1339.5</v>
      </c>
      <c r="W158" s="8">
        <v>1</v>
      </c>
      <c r="X158" s="38">
        <f t="shared" si="31"/>
        <v>1339.5</v>
      </c>
      <c r="Y158" s="39">
        <f t="shared" si="32"/>
        <v>1071.5999999999999</v>
      </c>
      <c r="Z158" s="14"/>
      <c r="AA158" s="30"/>
      <c r="AB158" s="30" t="str">
        <f t="shared" si="37"/>
        <v>;</v>
      </c>
      <c r="AC158" s="30">
        <f>ROW()</f>
        <v>158</v>
      </c>
      <c r="AD158" s="34"/>
      <c r="AE158" s="28"/>
      <c r="AF158" s="28"/>
      <c r="AG158" s="28"/>
      <c r="AH158" s="28"/>
      <c r="AI158" s="28"/>
      <c r="AJ158" s="28"/>
      <c r="AK158" s="28"/>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t="s">
        <v>14</v>
      </c>
      <c r="BK158" s="27">
        <v>44651.6808564815</v>
      </c>
      <c r="BL158" s="1"/>
    </row>
    <row r="159" spans="1:64" x14ac:dyDescent="0.2">
      <c r="A159" s="1">
        <f t="shared" si="26"/>
        <v>10241</v>
      </c>
      <c r="B159" s="20" t="str">
        <f t="shared" si="33"/>
        <v>https://sv_printurl?email=sv_email&amp;AuthID=sv_auth&amp;Redirect=exportView.aspx&amp;X=sv_xdata&amp;Grid=sv_griddata&amp;Print=sv_org_group_grid@-.Statement@-.@-.@-.@-.@-.@-.@-.@-.0@-.&lt;&gt;@-.@-.like@-.like@-.@-.like@-.like@-.@-.like@-.@-.@-.sv_rrid@-.@-.@-.&amp;SO=Y&amp;RVO=Y&amp;PDFID=Tony Fisk_10241/DT=Print Statement</v>
      </c>
      <c r="C159" s="4" t="str">
        <f t="shared" si="34"/>
        <v>Statement</v>
      </c>
      <c r="D159" s="4" t="str">
        <f t="shared" si="27"/>
        <v>Tony Fisk_10241</v>
      </c>
      <c r="E159" s="20"/>
      <c r="F159" s="15"/>
      <c r="G159" s="4" t="s">
        <v>79</v>
      </c>
      <c r="H159" s="18">
        <f t="shared" si="28"/>
        <v>20714</v>
      </c>
      <c r="I159" s="4">
        <v>10241</v>
      </c>
      <c r="J159" s="6" t="s">
        <v>358</v>
      </c>
      <c r="K159" s="6" t="s">
        <v>45</v>
      </c>
      <c r="L159" s="6" t="s">
        <v>46</v>
      </c>
      <c r="M159" s="6" t="s">
        <v>46</v>
      </c>
      <c r="N159" s="23">
        <v>38397</v>
      </c>
      <c r="O159" s="12">
        <v>25709</v>
      </c>
      <c r="P159" s="4" t="s">
        <v>359</v>
      </c>
      <c r="Q159" s="2" t="s">
        <v>56</v>
      </c>
      <c r="R159" s="7">
        <v>0.01</v>
      </c>
      <c r="S159" s="36">
        <f t="shared" si="35"/>
        <v>757.09</v>
      </c>
      <c r="T159" s="36">
        <f t="shared" si="29"/>
        <v>25966.09</v>
      </c>
      <c r="U159" s="37">
        <f t="shared" si="36"/>
        <v>0.05</v>
      </c>
      <c r="V159" s="38">
        <f t="shared" si="30"/>
        <v>1285.45</v>
      </c>
      <c r="W159" s="8">
        <v>1</v>
      </c>
      <c r="X159" s="38">
        <f t="shared" si="31"/>
        <v>1285.45</v>
      </c>
      <c r="Y159" s="39">
        <f t="shared" si="32"/>
        <v>1028.3600000000001</v>
      </c>
      <c r="Z159" s="14"/>
      <c r="AA159" s="30"/>
      <c r="AB159" s="30" t="str">
        <f t="shared" si="37"/>
        <v>;</v>
      </c>
      <c r="AC159" s="30">
        <f>ROW()</f>
        <v>159</v>
      </c>
      <c r="AD159" s="34"/>
      <c r="AE159" s="28"/>
      <c r="AF159" s="28"/>
      <c r="AG159" s="28"/>
      <c r="AH159" s="28"/>
      <c r="AI159" s="28"/>
      <c r="AJ159" s="28"/>
      <c r="AK159" s="28"/>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t="s">
        <v>14</v>
      </c>
      <c r="BK159" s="27">
        <v>44651.6808564815</v>
      </c>
      <c r="BL159" s="1"/>
    </row>
    <row r="160" spans="1:64" x14ac:dyDescent="0.2">
      <c r="A160" s="1">
        <f t="shared" si="26"/>
        <v>10267</v>
      </c>
      <c r="B160" s="20" t="str">
        <f t="shared" si="33"/>
        <v>https://sv_printurl?email=sv_email&amp;AuthID=sv_auth&amp;Redirect=exportView.aspx&amp;X=sv_xdata&amp;Grid=sv_griddata&amp;Print=sv_org_group_grid@-.Statement@-.@-.@-.@-.@-.@-.@-.@-.0@-.&lt;&gt;@-.@-.like@-.like@-.@-.like@-.like@-.@-.like@-.@-.@-.sv_rrid@-.@-.@-.&amp;SO=Y&amp;RVO=Y&amp;PDFID=Shawn Schmid_10267/DT=Print Statement</v>
      </c>
      <c r="C160" s="4" t="str">
        <f t="shared" si="34"/>
        <v>Statement</v>
      </c>
      <c r="D160" s="4" t="str">
        <f t="shared" si="27"/>
        <v>Shawn Schmid_10267</v>
      </c>
      <c r="E160" s="20"/>
      <c r="F160" s="15"/>
      <c r="G160" s="4" t="s">
        <v>79</v>
      </c>
      <c r="H160" s="18">
        <f t="shared" si="28"/>
        <v>20714</v>
      </c>
      <c r="I160" s="4">
        <v>10267</v>
      </c>
      <c r="J160" s="6" t="s">
        <v>360</v>
      </c>
      <c r="K160" s="6" t="s">
        <v>45</v>
      </c>
      <c r="L160" s="6" t="s">
        <v>46</v>
      </c>
      <c r="M160" s="6" t="s">
        <v>46</v>
      </c>
      <c r="N160" s="23">
        <v>38398</v>
      </c>
      <c r="O160" s="12">
        <v>36046</v>
      </c>
      <c r="P160" s="4" t="s">
        <v>361</v>
      </c>
      <c r="Q160" s="2" t="s">
        <v>56</v>
      </c>
      <c r="R160" s="7">
        <v>0.02</v>
      </c>
      <c r="S160" s="36">
        <f t="shared" si="35"/>
        <v>1220.92</v>
      </c>
      <c r="T160" s="36">
        <f t="shared" si="29"/>
        <v>36766.92</v>
      </c>
      <c r="U160" s="37">
        <f t="shared" si="36"/>
        <v>0.05</v>
      </c>
      <c r="V160" s="38">
        <f t="shared" si="30"/>
        <v>1802.3000000000002</v>
      </c>
      <c r="W160" s="8">
        <v>1</v>
      </c>
      <c r="X160" s="38">
        <f t="shared" si="31"/>
        <v>1802.3000000000002</v>
      </c>
      <c r="Y160" s="39">
        <f t="shared" si="32"/>
        <v>1441.84</v>
      </c>
      <c r="Z160" s="14"/>
      <c r="AA160" s="30"/>
      <c r="AB160" s="30" t="str">
        <f t="shared" si="37"/>
        <v>;</v>
      </c>
      <c r="AC160" s="30">
        <f>ROW()</f>
        <v>160</v>
      </c>
      <c r="AD160" s="34"/>
      <c r="AE160" s="28"/>
      <c r="AF160" s="28"/>
      <c r="AG160" s="28"/>
      <c r="AH160" s="28"/>
      <c r="AI160" s="28"/>
      <c r="AJ160" s="28"/>
      <c r="AK160" s="28"/>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t="s">
        <v>14</v>
      </c>
      <c r="BK160" s="27">
        <v>44651.6808564815</v>
      </c>
      <c r="BL160" s="1"/>
    </row>
    <row r="161" spans="1:64" x14ac:dyDescent="0.2">
      <c r="A161" s="1">
        <f t="shared" si="26"/>
        <v>10274</v>
      </c>
      <c r="B161" s="20" t="str">
        <f t="shared" si="33"/>
        <v>https://sv_printurl?email=sv_email&amp;AuthID=sv_auth&amp;Redirect=exportView.aspx&amp;X=sv_xdata&amp;Grid=sv_griddata&amp;Print=sv_org_group_grid@-.Statement@-.@-.@-.@-.@-.@-.@-.@-.0@-.&lt;&gt;@-.@-.like@-.like@-.@-.like@-.like@-.@-.like@-.@-.@-.sv_rrid@-.@-.@-.&amp;SO=Y&amp;RVO=Y&amp;PDFID=April Weiser_10274/DT=Print Statement</v>
      </c>
      <c r="C161" s="4" t="str">
        <f t="shared" si="34"/>
        <v>Statement</v>
      </c>
      <c r="D161" s="4" t="str">
        <f t="shared" si="27"/>
        <v>April Weiser_10274</v>
      </c>
      <c r="E161" s="20"/>
      <c r="F161" s="15"/>
      <c r="G161" s="4" t="s">
        <v>215</v>
      </c>
      <c r="H161" s="18">
        <f t="shared" si="28"/>
        <v>29326</v>
      </c>
      <c r="I161" s="4">
        <v>10274</v>
      </c>
      <c r="J161" s="6" t="s">
        <v>362</v>
      </c>
      <c r="K161" s="6" t="s">
        <v>45</v>
      </c>
      <c r="L161" s="6" t="s">
        <v>46</v>
      </c>
      <c r="M161" s="6" t="s">
        <v>46</v>
      </c>
      <c r="N161" s="23">
        <v>38396</v>
      </c>
      <c r="O161" s="12">
        <v>35714</v>
      </c>
      <c r="P161" s="4" t="s">
        <v>217</v>
      </c>
      <c r="Q161" s="2" t="s">
        <v>48</v>
      </c>
      <c r="R161" s="7">
        <v>0</v>
      </c>
      <c r="S161" s="36">
        <f t="shared" si="35"/>
        <v>500</v>
      </c>
      <c r="T161" s="36">
        <f t="shared" si="29"/>
        <v>35714</v>
      </c>
      <c r="U161" s="37">
        <f t="shared" si="36"/>
        <v>0.05</v>
      </c>
      <c r="V161" s="38">
        <f t="shared" si="30"/>
        <v>1785.7</v>
      </c>
      <c r="W161" s="8">
        <v>1</v>
      </c>
      <c r="X161" s="38">
        <f t="shared" si="31"/>
        <v>1785.7</v>
      </c>
      <c r="Y161" s="39">
        <f t="shared" si="32"/>
        <v>1428.56</v>
      </c>
      <c r="Z161" s="14"/>
      <c r="AA161" s="30"/>
      <c r="AB161" s="30" t="str">
        <f t="shared" si="37"/>
        <v>;</v>
      </c>
      <c r="AC161" s="30">
        <f>ROW()</f>
        <v>161</v>
      </c>
      <c r="AD161" s="34"/>
      <c r="AE161" s="28"/>
      <c r="AF161" s="28"/>
      <c r="AG161" s="28"/>
      <c r="AH161" s="28"/>
      <c r="AI161" s="28"/>
      <c r="AJ161" s="28"/>
      <c r="AK161" s="28"/>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t="s">
        <v>14</v>
      </c>
      <c r="BK161" s="27">
        <v>44651.6808564815</v>
      </c>
      <c r="BL161" s="1"/>
    </row>
    <row r="162" spans="1:64" x14ac:dyDescent="0.2">
      <c r="A162" s="1">
        <f t="shared" si="26"/>
        <v>10316</v>
      </c>
      <c r="B162" s="20" t="str">
        <f t="shared" si="33"/>
        <v>https://sv_printurl?email=sv_email&amp;AuthID=sv_auth&amp;Redirect=exportView.aspx&amp;X=sv_xdata&amp;Grid=sv_griddata&amp;Print=sv_org_group_grid@-.Statement@-.@-.@-.@-.@-.@-.@-.@-.0@-.&lt;&gt;@-.@-.like@-.like@-.@-.like@-.like@-.@-.like@-.@-.@-.sv_rrid@-.@-.@-.&amp;SO=Y&amp;RVO=Y&amp;PDFID=Mike Valdes_10316/DT=Print Statement</v>
      </c>
      <c r="C162" s="4" t="str">
        <f t="shared" si="34"/>
        <v>Statement</v>
      </c>
      <c r="D162" s="4" t="str">
        <f t="shared" si="27"/>
        <v>Mike Valdes_10316</v>
      </c>
      <c r="E162" s="20"/>
      <c r="F162" s="15"/>
      <c r="G162" s="4" t="s">
        <v>79</v>
      </c>
      <c r="H162" s="18">
        <f t="shared" si="28"/>
        <v>20714</v>
      </c>
      <c r="I162" s="4">
        <v>10316</v>
      </c>
      <c r="J162" s="6" t="s">
        <v>363</v>
      </c>
      <c r="K162" s="6" t="s">
        <v>45</v>
      </c>
      <c r="L162" s="6" t="s">
        <v>46</v>
      </c>
      <c r="M162" s="6" t="s">
        <v>46</v>
      </c>
      <c r="N162" s="23">
        <v>38406</v>
      </c>
      <c r="O162" s="12">
        <v>28662</v>
      </c>
      <c r="P162" s="4" t="s">
        <v>364</v>
      </c>
      <c r="Q162" s="2" t="s">
        <v>56</v>
      </c>
      <c r="R162" s="7">
        <v>0.02</v>
      </c>
      <c r="S162" s="36">
        <f t="shared" si="35"/>
        <v>1073.24</v>
      </c>
      <c r="T162" s="36">
        <f t="shared" si="29"/>
        <v>29235.24</v>
      </c>
      <c r="U162" s="37">
        <f t="shared" si="36"/>
        <v>0.05</v>
      </c>
      <c r="V162" s="38">
        <f t="shared" si="30"/>
        <v>1433.1000000000001</v>
      </c>
      <c r="W162" s="8">
        <v>1</v>
      </c>
      <c r="X162" s="38">
        <f t="shared" si="31"/>
        <v>1433.1000000000001</v>
      </c>
      <c r="Y162" s="39">
        <f t="shared" si="32"/>
        <v>1146.48</v>
      </c>
      <c r="Z162" s="14"/>
      <c r="AA162" s="30"/>
      <c r="AB162" s="30" t="str">
        <f t="shared" si="37"/>
        <v>;</v>
      </c>
      <c r="AC162" s="30">
        <f>ROW()</f>
        <v>162</v>
      </c>
      <c r="AD162" s="34"/>
      <c r="AE162" s="28"/>
      <c r="AF162" s="28"/>
      <c r="AG162" s="28"/>
      <c r="AH162" s="28"/>
      <c r="AI162" s="28"/>
      <c r="AJ162" s="28"/>
      <c r="AK162" s="28"/>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t="s">
        <v>14</v>
      </c>
      <c r="BK162" s="27">
        <v>44651.6808564815</v>
      </c>
      <c r="BL162" s="1"/>
    </row>
    <row r="163" spans="1:64" x14ac:dyDescent="0.2">
      <c r="A163" s="1">
        <f t="shared" si="26"/>
        <v>10317</v>
      </c>
      <c r="B163" s="20" t="str">
        <f t="shared" si="33"/>
        <v>https://sv_printurl?email=sv_email&amp;AuthID=sv_auth&amp;Redirect=exportView.aspx&amp;X=sv_xdata&amp;Grid=sv_griddata&amp;Print=sv_org_group_grid@-.Statement@-.@-.@-.@-.@-.@-.@-.@-.0@-.&lt;&gt;@-.@-.like@-.like@-.@-.like@-.like@-.@-.like@-.@-.@-.sv_rrid@-.@-.@-.&amp;SO=Y&amp;RVO=Y&amp;PDFID=Katie Overstreet_10317/DT=Print Statement</v>
      </c>
      <c r="C163" s="4" t="str">
        <f t="shared" si="34"/>
        <v>Statement</v>
      </c>
      <c r="D163" s="4" t="str">
        <f t="shared" si="27"/>
        <v>Katie Overstreet_10317</v>
      </c>
      <c r="E163" s="20"/>
      <c r="F163" s="15"/>
      <c r="G163" s="4" t="s">
        <v>79</v>
      </c>
      <c r="H163" s="18">
        <f t="shared" si="28"/>
        <v>20714</v>
      </c>
      <c r="I163" s="4">
        <v>10317</v>
      </c>
      <c r="J163" s="6" t="s">
        <v>365</v>
      </c>
      <c r="K163" s="6" t="s">
        <v>45</v>
      </c>
      <c r="L163" s="6" t="s">
        <v>46</v>
      </c>
      <c r="M163" s="6" t="s">
        <v>46</v>
      </c>
      <c r="N163" s="23">
        <v>38401</v>
      </c>
      <c r="O163" s="12">
        <v>41933</v>
      </c>
      <c r="P163" s="4" t="s">
        <v>366</v>
      </c>
      <c r="Q163" s="2" t="s">
        <v>48</v>
      </c>
      <c r="R163" s="7">
        <v>0</v>
      </c>
      <c r="S163" s="36">
        <f t="shared" si="35"/>
        <v>500</v>
      </c>
      <c r="T163" s="36">
        <f t="shared" si="29"/>
        <v>41933</v>
      </c>
      <c r="U163" s="37">
        <f t="shared" si="36"/>
        <v>0.05</v>
      </c>
      <c r="V163" s="38">
        <f t="shared" si="30"/>
        <v>2096.65</v>
      </c>
      <c r="W163" s="8">
        <v>1</v>
      </c>
      <c r="X163" s="38">
        <f t="shared" si="31"/>
        <v>2096.65</v>
      </c>
      <c r="Y163" s="39">
        <f t="shared" si="32"/>
        <v>1677.32</v>
      </c>
      <c r="Z163" s="14"/>
      <c r="AA163" s="30"/>
      <c r="AB163" s="30" t="str">
        <f t="shared" si="37"/>
        <v>;</v>
      </c>
      <c r="AC163" s="30">
        <f>ROW()</f>
        <v>163</v>
      </c>
      <c r="AD163" s="34"/>
      <c r="AE163" s="28"/>
      <c r="AF163" s="28"/>
      <c r="AG163" s="28"/>
      <c r="AH163" s="28"/>
      <c r="AI163" s="28"/>
      <c r="AJ163" s="28"/>
      <c r="AK163" s="28"/>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t="s">
        <v>14</v>
      </c>
      <c r="BK163" s="27">
        <v>44651.6808564815</v>
      </c>
      <c r="BL163" s="1"/>
    </row>
    <row r="164" spans="1:64" x14ac:dyDescent="0.2">
      <c r="A164" s="1">
        <f t="shared" si="26"/>
        <v>10339</v>
      </c>
      <c r="B164" s="20" t="str">
        <f t="shared" si="33"/>
        <v>https://sv_printurl?email=sv_email&amp;AuthID=sv_auth&amp;Redirect=exportView.aspx&amp;X=sv_xdata&amp;Grid=sv_griddata&amp;Print=sv_org_group_grid@-.Statement@-.@-.@-.@-.@-.@-.@-.@-.0@-.&lt;&gt;@-.@-.like@-.like@-.@-.like@-.like@-.@-.like@-.@-.@-.sv_rrid@-.@-.@-.&amp;SO=Y&amp;RVO=Y&amp;PDFID=Lawrence Judkins_10339/DT=Print Statement</v>
      </c>
      <c r="C164" s="4" t="str">
        <f t="shared" si="34"/>
        <v>Statement</v>
      </c>
      <c r="D164" s="4" t="str">
        <f t="shared" si="27"/>
        <v>Lawrence Judkins_10339</v>
      </c>
      <c r="E164" s="20"/>
      <c r="F164" s="15"/>
      <c r="G164" s="4" t="s">
        <v>79</v>
      </c>
      <c r="H164" s="18">
        <f t="shared" si="28"/>
        <v>20714</v>
      </c>
      <c r="I164" s="4">
        <v>10339</v>
      </c>
      <c r="J164" s="6" t="s">
        <v>367</v>
      </c>
      <c r="K164" s="6" t="s">
        <v>45</v>
      </c>
      <c r="L164" s="6" t="s">
        <v>46</v>
      </c>
      <c r="M164" s="6" t="s">
        <v>46</v>
      </c>
      <c r="N164" s="23">
        <v>38404</v>
      </c>
      <c r="O164" s="12">
        <v>23483</v>
      </c>
      <c r="P164" s="4" t="s">
        <v>368</v>
      </c>
      <c r="Q164" s="2" t="s">
        <v>56</v>
      </c>
      <c r="R164" s="7">
        <v>2.1000000000000001E-2</v>
      </c>
      <c r="S164" s="36">
        <f t="shared" si="35"/>
        <v>993.14300000000003</v>
      </c>
      <c r="T164" s="36">
        <f t="shared" si="29"/>
        <v>23976.142999999996</v>
      </c>
      <c r="U164" s="37">
        <f t="shared" si="36"/>
        <v>0.05</v>
      </c>
      <c r="V164" s="38">
        <f t="shared" si="30"/>
        <v>1174.1500000000001</v>
      </c>
      <c r="W164" s="8">
        <v>1</v>
      </c>
      <c r="X164" s="38">
        <f t="shared" si="31"/>
        <v>1174.1500000000001</v>
      </c>
      <c r="Y164" s="39">
        <f t="shared" si="32"/>
        <v>939.32</v>
      </c>
      <c r="Z164" s="14"/>
      <c r="AA164" s="30"/>
      <c r="AB164" s="30" t="str">
        <f t="shared" si="37"/>
        <v>;</v>
      </c>
      <c r="AC164" s="30">
        <f>ROW()</f>
        <v>164</v>
      </c>
      <c r="AD164" s="34"/>
      <c r="AE164" s="28"/>
      <c r="AF164" s="28"/>
      <c r="AG164" s="28"/>
      <c r="AH164" s="28"/>
      <c r="AI164" s="28"/>
      <c r="AJ164" s="28"/>
      <c r="AK164" s="28"/>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t="s">
        <v>14</v>
      </c>
      <c r="BK164" s="27">
        <v>44651.6808564815</v>
      </c>
      <c r="BL164" s="1"/>
    </row>
    <row r="165" spans="1:64" x14ac:dyDescent="0.2">
      <c r="A165" s="1">
        <f t="shared" si="26"/>
        <v>10352</v>
      </c>
      <c r="B165" s="20" t="str">
        <f t="shared" si="33"/>
        <v>https://sv_printurl?email=sv_email&amp;AuthID=sv_auth&amp;Redirect=exportView.aspx&amp;X=sv_xdata&amp;Grid=sv_griddata&amp;Print=sv_org_group_grid@-.Statement@-.@-.@-.@-.@-.@-.@-.@-.0@-.&lt;&gt;@-.@-.like@-.like@-.@-.like@-.like@-.@-.like@-.@-.@-.sv_rrid@-.@-.@-.&amp;SO=Y&amp;RVO=Y&amp;PDFID=Donald Bachman_10352/DT=Print Statement</v>
      </c>
      <c r="C165" s="4" t="str">
        <f t="shared" si="34"/>
        <v>Statement</v>
      </c>
      <c r="D165" s="4" t="str">
        <f t="shared" si="27"/>
        <v>Donald Bachman_10352</v>
      </c>
      <c r="E165" s="20"/>
      <c r="F165" s="15"/>
      <c r="G165" s="4" t="s">
        <v>79</v>
      </c>
      <c r="H165" s="18">
        <f t="shared" si="28"/>
        <v>20714</v>
      </c>
      <c r="I165" s="4">
        <v>10352</v>
      </c>
      <c r="J165" s="6" t="s">
        <v>369</v>
      </c>
      <c r="K165" s="6" t="s">
        <v>45</v>
      </c>
      <c r="L165" s="6" t="s">
        <v>46</v>
      </c>
      <c r="M165" s="6" t="s">
        <v>46</v>
      </c>
      <c r="N165" s="23">
        <v>38404</v>
      </c>
      <c r="O165" s="12">
        <v>31387</v>
      </c>
      <c r="P165" s="4" t="s">
        <v>366</v>
      </c>
      <c r="Q165" s="2" t="s">
        <v>56</v>
      </c>
      <c r="R165" s="7">
        <v>0.02</v>
      </c>
      <c r="S165" s="36">
        <f t="shared" si="35"/>
        <v>1127.74</v>
      </c>
      <c r="T165" s="36">
        <f t="shared" si="29"/>
        <v>32014.74</v>
      </c>
      <c r="U165" s="37">
        <f t="shared" si="36"/>
        <v>0.05</v>
      </c>
      <c r="V165" s="38">
        <f t="shared" si="30"/>
        <v>1569.3500000000001</v>
      </c>
      <c r="W165" s="8">
        <v>1</v>
      </c>
      <c r="X165" s="38">
        <f t="shared" si="31"/>
        <v>1569.3500000000001</v>
      </c>
      <c r="Y165" s="39">
        <f t="shared" si="32"/>
        <v>1255.48</v>
      </c>
      <c r="Z165" s="14"/>
      <c r="AA165" s="30"/>
      <c r="AB165" s="30" t="str">
        <f t="shared" si="37"/>
        <v>;</v>
      </c>
      <c r="AC165" s="30">
        <f>ROW()</f>
        <v>165</v>
      </c>
      <c r="AD165" s="34"/>
      <c r="AE165" s="28"/>
      <c r="AF165" s="28"/>
      <c r="AG165" s="28"/>
      <c r="AH165" s="28"/>
      <c r="AI165" s="28"/>
      <c r="AJ165" s="28"/>
      <c r="AK165" s="28"/>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t="s">
        <v>14</v>
      </c>
      <c r="BK165" s="27">
        <v>44651.6808564815</v>
      </c>
      <c r="BL165" s="1"/>
    </row>
    <row r="166" spans="1:64" x14ac:dyDescent="0.2">
      <c r="A166" s="1">
        <f t="shared" si="26"/>
        <v>10390</v>
      </c>
      <c r="B166" s="20" t="str">
        <f t="shared" si="33"/>
        <v>https://sv_printurl?email=sv_email&amp;AuthID=sv_auth&amp;Redirect=exportView.aspx&amp;X=sv_xdata&amp;Grid=sv_griddata&amp;Print=sv_org_group_grid@-.Statement@-.@-.@-.@-.@-.@-.@-.@-.0@-.&lt;&gt;@-.@-.like@-.like@-.@-.like@-.like@-.@-.like@-.@-.@-.sv_rrid@-.@-.@-.&amp;SO=Y&amp;RVO=Y&amp;PDFID=Juan Sartin_10390/DT=Print Statement</v>
      </c>
      <c r="C166" s="4" t="str">
        <f t="shared" si="34"/>
        <v>Statement</v>
      </c>
      <c r="D166" s="4" t="str">
        <f t="shared" si="27"/>
        <v>Juan Sartin_10390</v>
      </c>
      <c r="E166" s="20"/>
      <c r="F166" s="15"/>
      <c r="G166" s="4" t="s">
        <v>79</v>
      </c>
      <c r="H166" s="18">
        <f t="shared" si="28"/>
        <v>20714</v>
      </c>
      <c r="I166" s="4">
        <v>10390</v>
      </c>
      <c r="J166" s="6" t="s">
        <v>370</v>
      </c>
      <c r="K166" s="6" t="s">
        <v>45</v>
      </c>
      <c r="L166" s="6" t="s">
        <v>46</v>
      </c>
      <c r="M166" s="6" t="s">
        <v>46</v>
      </c>
      <c r="N166" s="23">
        <v>38411</v>
      </c>
      <c r="O166" s="12">
        <v>32531</v>
      </c>
      <c r="P166" s="4" t="s">
        <v>371</v>
      </c>
      <c r="Q166" s="2" t="s">
        <v>59</v>
      </c>
      <c r="R166" s="7">
        <v>3.5000000000000003E-2</v>
      </c>
      <c r="S166" s="36">
        <f t="shared" si="35"/>
        <v>1638.585</v>
      </c>
      <c r="T166" s="36">
        <f t="shared" si="29"/>
        <v>33669.584999999999</v>
      </c>
      <c r="U166" s="37">
        <f t="shared" si="36"/>
        <v>0.05</v>
      </c>
      <c r="V166" s="38">
        <f t="shared" si="30"/>
        <v>1626.5500000000002</v>
      </c>
      <c r="W166" s="8">
        <v>1</v>
      </c>
      <c r="X166" s="38">
        <f t="shared" si="31"/>
        <v>1626.5500000000002</v>
      </c>
      <c r="Y166" s="39">
        <f t="shared" si="32"/>
        <v>1301.24</v>
      </c>
      <c r="Z166" s="14"/>
      <c r="AA166" s="30"/>
      <c r="AB166" s="30" t="str">
        <f t="shared" si="37"/>
        <v>;</v>
      </c>
      <c r="AC166" s="30">
        <f>ROW()</f>
        <v>166</v>
      </c>
      <c r="AD166" s="34"/>
      <c r="AE166" s="28"/>
      <c r="AF166" s="28"/>
      <c r="AG166" s="28"/>
      <c r="AH166" s="28"/>
      <c r="AI166" s="28"/>
      <c r="AJ166" s="28"/>
      <c r="AK166" s="28"/>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t="s">
        <v>14</v>
      </c>
      <c r="BK166" s="27">
        <v>44651.6808564815</v>
      </c>
      <c r="BL166" s="1"/>
    </row>
    <row r="167" spans="1:64" x14ac:dyDescent="0.2">
      <c r="A167" s="1">
        <f t="shared" si="26"/>
        <v>10447</v>
      </c>
      <c r="B167" s="20" t="str">
        <f t="shared" si="33"/>
        <v>https://sv_printurl?email=sv_email&amp;AuthID=sv_auth&amp;Redirect=exportView.aspx&amp;X=sv_xdata&amp;Grid=sv_griddata&amp;Print=sv_org_group_grid@-.Statement@-.@-.@-.@-.@-.@-.@-.@-.0@-.&lt;&gt;@-.@-.like@-.like@-.@-.like@-.like@-.@-.like@-.@-.@-.sv_rrid@-.@-.@-.&amp;SO=Y&amp;RVO=Y&amp;PDFID=Ryan Battles_10447/DT=Print Statement</v>
      </c>
      <c r="C167" s="4" t="str">
        <f t="shared" si="34"/>
        <v>Statement</v>
      </c>
      <c r="D167" s="4" t="str">
        <f t="shared" si="27"/>
        <v>Ryan Battles_10447</v>
      </c>
      <c r="E167" s="20"/>
      <c r="F167" s="15"/>
      <c r="G167" s="4" t="s">
        <v>79</v>
      </c>
      <c r="H167" s="18">
        <f t="shared" si="28"/>
        <v>20714</v>
      </c>
      <c r="I167" s="4">
        <v>10447</v>
      </c>
      <c r="J167" s="6" t="s">
        <v>372</v>
      </c>
      <c r="K167" s="6" t="s">
        <v>45</v>
      </c>
      <c r="L167" s="6" t="s">
        <v>46</v>
      </c>
      <c r="M167" s="6" t="s">
        <v>46</v>
      </c>
      <c r="N167" s="23">
        <v>38412</v>
      </c>
      <c r="O167" s="12">
        <v>36504</v>
      </c>
      <c r="P167" s="4" t="s">
        <v>373</v>
      </c>
      <c r="Q167" s="2" t="s">
        <v>56</v>
      </c>
      <c r="R167" s="7">
        <v>0.02</v>
      </c>
      <c r="S167" s="36">
        <f t="shared" si="35"/>
        <v>1230.08</v>
      </c>
      <c r="T167" s="36">
        <f t="shared" si="29"/>
        <v>37234.080000000002</v>
      </c>
      <c r="U167" s="37">
        <f t="shared" si="36"/>
        <v>0.05</v>
      </c>
      <c r="V167" s="38">
        <f t="shared" si="30"/>
        <v>1825.2</v>
      </c>
      <c r="W167" s="8">
        <v>1</v>
      </c>
      <c r="X167" s="38">
        <f t="shared" si="31"/>
        <v>1825.2</v>
      </c>
      <c r="Y167" s="39">
        <f t="shared" si="32"/>
        <v>1460.16</v>
      </c>
      <c r="Z167" s="14"/>
      <c r="AA167" s="30"/>
      <c r="AB167" s="30" t="str">
        <f t="shared" si="37"/>
        <v>;</v>
      </c>
      <c r="AC167" s="30">
        <f>ROW()</f>
        <v>167</v>
      </c>
      <c r="AD167" s="34"/>
      <c r="AE167" s="28"/>
      <c r="AF167" s="28"/>
      <c r="AG167" s="28"/>
      <c r="AH167" s="28"/>
      <c r="AI167" s="28"/>
      <c r="AJ167" s="28"/>
      <c r="AK167" s="28"/>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t="s">
        <v>14</v>
      </c>
      <c r="BK167" s="27">
        <v>44651.6808564815</v>
      </c>
      <c r="BL167" s="1"/>
    </row>
    <row r="168" spans="1:64" x14ac:dyDescent="0.2">
      <c r="A168" s="1">
        <f t="shared" si="26"/>
        <v>10751</v>
      </c>
      <c r="B168" s="20" t="str">
        <f t="shared" si="33"/>
        <v>https://sv_printurl?email=sv_email&amp;AuthID=sv_auth&amp;Redirect=exportView.aspx&amp;X=sv_xdata&amp;Grid=sv_griddata&amp;Print=sv_org_group_grid@-.Statement@-.@-.@-.@-.@-.@-.@-.@-.0@-.&lt;&gt;@-.@-.like@-.like@-.@-.like@-.like@-.@-.like@-.@-.@-.sv_rrid@-.@-.@-.&amp;SO=Y&amp;RVO=Y&amp;PDFID=Curtis Thompkins_10751/DT=Print Statement</v>
      </c>
      <c r="C168" s="4" t="str">
        <f t="shared" si="34"/>
        <v>Statement</v>
      </c>
      <c r="D168" s="4" t="str">
        <f t="shared" si="27"/>
        <v>Curtis Thompkins_10751</v>
      </c>
      <c r="E168" s="20"/>
      <c r="F168" s="15"/>
      <c r="G168" s="4" t="s">
        <v>79</v>
      </c>
      <c r="H168" s="18">
        <f t="shared" si="28"/>
        <v>20714</v>
      </c>
      <c r="I168" s="4">
        <v>10751</v>
      </c>
      <c r="J168" s="6" t="s">
        <v>374</v>
      </c>
      <c r="K168" s="6" t="s">
        <v>45</v>
      </c>
      <c r="L168" s="6" t="s">
        <v>46</v>
      </c>
      <c r="M168" s="6" t="s">
        <v>46</v>
      </c>
      <c r="N168" s="23">
        <v>38425</v>
      </c>
      <c r="O168" s="12">
        <v>31990</v>
      </c>
      <c r="P168" s="4" t="s">
        <v>375</v>
      </c>
      <c r="Q168" s="2" t="s">
        <v>56</v>
      </c>
      <c r="R168" s="7">
        <v>2.5000000000000001E-2</v>
      </c>
      <c r="S168" s="36">
        <f t="shared" si="35"/>
        <v>1299.75</v>
      </c>
      <c r="T168" s="36">
        <f t="shared" si="29"/>
        <v>32789.75</v>
      </c>
      <c r="U168" s="37">
        <f t="shared" ref="U168:U199" si="38">IF(M168="Y",$Y$4)</f>
        <v>0.05</v>
      </c>
      <c r="V168" s="38">
        <f t="shared" si="30"/>
        <v>1599.5</v>
      </c>
      <c r="W168" s="8">
        <v>1</v>
      </c>
      <c r="X168" s="38">
        <f t="shared" si="31"/>
        <v>1599.5</v>
      </c>
      <c r="Y168" s="39">
        <f t="shared" si="32"/>
        <v>1279.6000000000001</v>
      </c>
      <c r="Z168" s="14"/>
      <c r="AA168" s="30"/>
      <c r="AB168" s="30" t="str">
        <f t="shared" si="37"/>
        <v>;</v>
      </c>
      <c r="AC168" s="30">
        <f>ROW()</f>
        <v>168</v>
      </c>
      <c r="AD168" s="34"/>
      <c r="AE168" s="28"/>
      <c r="AF168" s="28"/>
      <c r="AG168" s="28"/>
      <c r="AH168" s="28"/>
      <c r="AI168" s="28"/>
      <c r="AJ168" s="28"/>
      <c r="AK168" s="28"/>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t="s">
        <v>14</v>
      </c>
      <c r="BK168" s="27">
        <v>44651.6808564815</v>
      </c>
      <c r="BL168" s="1"/>
    </row>
    <row r="169" spans="1:64" x14ac:dyDescent="0.2">
      <c r="A169" s="1">
        <f t="shared" si="26"/>
        <v>10881</v>
      </c>
      <c r="B169" s="20" t="str">
        <f t="shared" si="33"/>
        <v>https://sv_printurl?email=sv_email&amp;AuthID=sv_auth&amp;Redirect=exportView.aspx&amp;X=sv_xdata&amp;Grid=sv_griddata&amp;Print=sv_org_group_grid@-.Statement@-.@-.@-.@-.@-.@-.@-.@-.0@-.&lt;&gt;@-.@-.like@-.like@-.@-.like@-.like@-.@-.like@-.@-.@-.sv_rrid@-.@-.@-.&amp;SO=Y&amp;RVO=Y&amp;PDFID=Shelly Blakey_10881/DT=Print Statement</v>
      </c>
      <c r="C169" s="4" t="str">
        <f t="shared" si="34"/>
        <v>Statement</v>
      </c>
      <c r="D169" s="4" t="str">
        <f t="shared" si="27"/>
        <v>Shelly Blakey_10881</v>
      </c>
      <c r="E169" s="20"/>
      <c r="F169" s="15"/>
      <c r="G169" s="4" t="s">
        <v>79</v>
      </c>
      <c r="H169" s="18">
        <f t="shared" si="28"/>
        <v>20714</v>
      </c>
      <c r="I169" s="4">
        <v>10881</v>
      </c>
      <c r="J169" s="6" t="s">
        <v>376</v>
      </c>
      <c r="K169" s="6" t="s">
        <v>45</v>
      </c>
      <c r="L169" s="6" t="s">
        <v>46</v>
      </c>
      <c r="M169" s="6" t="s">
        <v>46</v>
      </c>
      <c r="N169" s="23">
        <v>38432</v>
      </c>
      <c r="O169" s="12">
        <v>28642</v>
      </c>
      <c r="P169" s="4" t="s">
        <v>377</v>
      </c>
      <c r="Q169" s="2" t="s">
        <v>56</v>
      </c>
      <c r="R169" s="7">
        <v>2.5000000000000001E-2</v>
      </c>
      <c r="S169" s="36">
        <f t="shared" si="35"/>
        <v>1216.0500000000002</v>
      </c>
      <c r="T169" s="36">
        <f t="shared" si="29"/>
        <v>29358.05</v>
      </c>
      <c r="U169" s="37">
        <f t="shared" si="38"/>
        <v>0.05</v>
      </c>
      <c r="V169" s="38">
        <f t="shared" si="30"/>
        <v>1432.1000000000001</v>
      </c>
      <c r="W169" s="8">
        <v>1</v>
      </c>
      <c r="X169" s="38">
        <f t="shared" si="31"/>
        <v>1432.1000000000001</v>
      </c>
      <c r="Y169" s="39">
        <f t="shared" si="32"/>
        <v>1145.68</v>
      </c>
      <c r="Z169" s="14"/>
      <c r="AA169" s="30"/>
      <c r="AB169" s="30" t="str">
        <f t="shared" si="37"/>
        <v>;</v>
      </c>
      <c r="AC169" s="30">
        <f>ROW()</f>
        <v>169</v>
      </c>
      <c r="AD169" s="34"/>
      <c r="AE169" s="28"/>
      <c r="AF169" s="28"/>
      <c r="AG169" s="28"/>
      <c r="AH169" s="28"/>
      <c r="AI169" s="28"/>
      <c r="AJ169" s="28"/>
      <c r="AK169" s="28"/>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t="s">
        <v>14</v>
      </c>
      <c r="BK169" s="27">
        <v>44651.6808564815</v>
      </c>
      <c r="BL169" s="1"/>
    </row>
    <row r="170" spans="1:64" x14ac:dyDescent="0.2">
      <c r="A170" s="1">
        <f t="shared" si="26"/>
        <v>10997</v>
      </c>
      <c r="B170" s="20" t="str">
        <f t="shared" si="33"/>
        <v>https://sv_printurl?email=sv_email&amp;AuthID=sv_auth&amp;Redirect=exportView.aspx&amp;X=sv_xdata&amp;Grid=sv_griddata&amp;Print=sv_org_group_grid@-.Statement@-.@-.@-.@-.@-.@-.@-.@-.0@-.&lt;&gt;@-.@-.like@-.like@-.@-.like@-.like@-.@-.like@-.@-.@-.sv_rrid@-.@-.@-.&amp;SO=Y&amp;RVO=Y&amp;PDFID=Chad Coney_10997/DT=Print Statement</v>
      </c>
      <c r="C170" s="4" t="str">
        <f t="shared" si="34"/>
        <v>Statement</v>
      </c>
      <c r="D170" s="4" t="str">
        <f t="shared" si="27"/>
        <v>Chad Coney_10997</v>
      </c>
      <c r="E170" s="20"/>
      <c r="F170" s="15"/>
      <c r="G170" s="4" t="s">
        <v>79</v>
      </c>
      <c r="H170" s="18">
        <f t="shared" si="28"/>
        <v>20714</v>
      </c>
      <c r="I170" s="4">
        <v>10997</v>
      </c>
      <c r="J170" s="6" t="s">
        <v>378</v>
      </c>
      <c r="K170" s="6" t="s">
        <v>45</v>
      </c>
      <c r="L170" s="6" t="s">
        <v>46</v>
      </c>
      <c r="M170" s="6" t="s">
        <v>46</v>
      </c>
      <c r="N170" s="23">
        <v>38443</v>
      </c>
      <c r="O170" s="12">
        <v>42765</v>
      </c>
      <c r="P170" s="4" t="s">
        <v>379</v>
      </c>
      <c r="Q170" s="2" t="s">
        <v>56</v>
      </c>
      <c r="R170" s="7">
        <v>2.5000000000000001E-2</v>
      </c>
      <c r="S170" s="36">
        <f t="shared" si="35"/>
        <v>1569.125</v>
      </c>
      <c r="T170" s="36">
        <f t="shared" si="29"/>
        <v>43834.124999999993</v>
      </c>
      <c r="U170" s="37">
        <f t="shared" si="38"/>
        <v>0.05</v>
      </c>
      <c r="V170" s="38">
        <f t="shared" si="30"/>
        <v>2138.25</v>
      </c>
      <c r="W170" s="8">
        <v>1</v>
      </c>
      <c r="X170" s="38">
        <f t="shared" si="31"/>
        <v>2138.25</v>
      </c>
      <c r="Y170" s="39">
        <f t="shared" si="32"/>
        <v>1710.6000000000001</v>
      </c>
      <c r="Z170" s="14"/>
      <c r="AA170" s="30"/>
      <c r="AB170" s="30" t="str">
        <f t="shared" si="37"/>
        <v>;</v>
      </c>
      <c r="AC170" s="30">
        <f>ROW()</f>
        <v>170</v>
      </c>
      <c r="AD170" s="34"/>
      <c r="AE170" s="28"/>
      <c r="AF170" s="28"/>
      <c r="AG170" s="28"/>
      <c r="AH170" s="28"/>
      <c r="AI170" s="28"/>
      <c r="AJ170" s="28"/>
      <c r="AK170" s="28"/>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t="s">
        <v>14</v>
      </c>
      <c r="BK170" s="27">
        <v>44651.6808564815</v>
      </c>
      <c r="BL170" s="1"/>
    </row>
    <row r="171" spans="1:64" x14ac:dyDescent="0.2">
      <c r="A171" s="1">
        <f t="shared" si="26"/>
        <v>11076</v>
      </c>
      <c r="B171" s="20" t="str">
        <f t="shared" si="33"/>
        <v>https://sv_printurl?email=sv_email&amp;AuthID=sv_auth&amp;Redirect=exportView.aspx&amp;X=sv_xdata&amp;Grid=sv_griddata&amp;Print=sv_org_group_grid@-.Statement@-.@-.@-.@-.@-.@-.@-.@-.0@-.&lt;&gt;@-.@-.like@-.like@-.@-.like@-.like@-.@-.like@-.@-.@-.sv_rrid@-.@-.@-.&amp;SO=Y&amp;RVO=Y&amp;PDFID=Antonio Boyer_11076/DT=Print Statement</v>
      </c>
      <c r="C171" s="4" t="str">
        <f t="shared" si="34"/>
        <v>Statement</v>
      </c>
      <c r="D171" s="4" t="str">
        <f t="shared" si="27"/>
        <v>Antonio Boyer_11076</v>
      </c>
      <c r="E171" s="20"/>
      <c r="F171" s="15"/>
      <c r="G171" s="4" t="s">
        <v>79</v>
      </c>
      <c r="H171" s="18">
        <f t="shared" si="28"/>
        <v>20714</v>
      </c>
      <c r="I171" s="4">
        <v>11076</v>
      </c>
      <c r="J171" s="6" t="s">
        <v>380</v>
      </c>
      <c r="K171" s="6" t="s">
        <v>45</v>
      </c>
      <c r="L171" s="6" t="s">
        <v>46</v>
      </c>
      <c r="M171" s="6" t="s">
        <v>46</v>
      </c>
      <c r="N171" s="23">
        <v>38446</v>
      </c>
      <c r="O171" s="12">
        <v>32947</v>
      </c>
      <c r="P171" s="4" t="s">
        <v>349</v>
      </c>
      <c r="Q171" s="2" t="s">
        <v>59</v>
      </c>
      <c r="R171" s="7">
        <v>0.03</v>
      </c>
      <c r="S171" s="36">
        <f t="shared" si="35"/>
        <v>1488.4099999999999</v>
      </c>
      <c r="T171" s="36">
        <f t="shared" si="29"/>
        <v>33935.410000000003</v>
      </c>
      <c r="U171" s="37">
        <f t="shared" si="38"/>
        <v>0.05</v>
      </c>
      <c r="V171" s="38">
        <f t="shared" si="30"/>
        <v>1647.3500000000001</v>
      </c>
      <c r="W171" s="8">
        <v>1</v>
      </c>
      <c r="X171" s="38">
        <f t="shared" si="31"/>
        <v>1647.3500000000001</v>
      </c>
      <c r="Y171" s="39">
        <f t="shared" si="32"/>
        <v>1317.88</v>
      </c>
      <c r="Z171" s="14"/>
      <c r="AA171" s="30"/>
      <c r="AB171" s="30" t="str">
        <f t="shared" si="37"/>
        <v>;</v>
      </c>
      <c r="AC171" s="30">
        <f>ROW()</f>
        <v>171</v>
      </c>
      <c r="AD171" s="34"/>
      <c r="AE171" s="28"/>
      <c r="AF171" s="28"/>
      <c r="AG171" s="28"/>
      <c r="AH171" s="28"/>
      <c r="AI171" s="28"/>
      <c r="AJ171" s="28"/>
      <c r="AK171" s="28"/>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t="s">
        <v>14</v>
      </c>
      <c r="BK171" s="27">
        <v>44651.6808564815</v>
      </c>
      <c r="BL171" s="1"/>
    </row>
    <row r="172" spans="1:64" x14ac:dyDescent="0.2">
      <c r="A172" s="1">
        <f t="shared" si="26"/>
        <v>11110</v>
      </c>
      <c r="B172" s="20" t="str">
        <f t="shared" si="33"/>
        <v>https://sv_printurl?email=sv_email&amp;AuthID=sv_auth&amp;Redirect=exportView.aspx&amp;X=sv_xdata&amp;Grid=sv_griddata&amp;Print=sv_org_group_grid@-.Statement@-.@-.@-.@-.@-.@-.@-.@-.0@-.&lt;&gt;@-.@-.like@-.like@-.@-.like@-.like@-.@-.like@-.@-.@-.sv_rrid@-.@-.@-.&amp;SO=Y&amp;RVO=Y&amp;PDFID=Melissa Rutledge_11110/DT=Print Statement</v>
      </c>
      <c r="C172" s="4" t="str">
        <f t="shared" si="34"/>
        <v>Statement</v>
      </c>
      <c r="D172" s="4" t="str">
        <f t="shared" si="27"/>
        <v>Melissa Rutledge_11110</v>
      </c>
      <c r="E172" s="20"/>
      <c r="F172" s="15"/>
      <c r="G172" s="4" t="s">
        <v>79</v>
      </c>
      <c r="H172" s="18">
        <f t="shared" si="28"/>
        <v>20714</v>
      </c>
      <c r="I172" s="4">
        <v>11110</v>
      </c>
      <c r="J172" s="6" t="s">
        <v>381</v>
      </c>
      <c r="K172" s="6" t="s">
        <v>45</v>
      </c>
      <c r="L172" s="6" t="s">
        <v>46</v>
      </c>
      <c r="M172" s="6" t="s">
        <v>46</v>
      </c>
      <c r="N172" s="23">
        <v>38453</v>
      </c>
      <c r="O172" s="12">
        <v>30118</v>
      </c>
      <c r="P172" s="4" t="s">
        <v>382</v>
      </c>
      <c r="Q172" s="2" t="s">
        <v>56</v>
      </c>
      <c r="R172" s="7">
        <v>2.5000000000000001E-2</v>
      </c>
      <c r="S172" s="36">
        <f t="shared" si="35"/>
        <v>1252.95</v>
      </c>
      <c r="T172" s="36">
        <f t="shared" si="29"/>
        <v>30870.949999999997</v>
      </c>
      <c r="U172" s="37">
        <f t="shared" si="38"/>
        <v>0.05</v>
      </c>
      <c r="V172" s="38">
        <f t="shared" si="30"/>
        <v>1505.9</v>
      </c>
      <c r="W172" s="8">
        <v>1</v>
      </c>
      <c r="X172" s="38">
        <f t="shared" si="31"/>
        <v>1505.9</v>
      </c>
      <c r="Y172" s="39">
        <f t="shared" si="32"/>
        <v>1204.72</v>
      </c>
      <c r="Z172" s="14"/>
      <c r="AA172" s="30"/>
      <c r="AB172" s="30" t="str">
        <f t="shared" si="37"/>
        <v>;</v>
      </c>
      <c r="AC172" s="30">
        <f>ROW()</f>
        <v>172</v>
      </c>
      <c r="AD172" s="34"/>
      <c r="AE172" s="28"/>
      <c r="AF172" s="28"/>
      <c r="AG172" s="28"/>
      <c r="AH172" s="28"/>
      <c r="AI172" s="28"/>
      <c r="AJ172" s="28"/>
      <c r="AK172" s="28"/>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t="s">
        <v>14</v>
      </c>
      <c r="BK172" s="27">
        <v>44651.6808564815</v>
      </c>
      <c r="BL172" s="1"/>
    </row>
    <row r="173" spans="1:64" x14ac:dyDescent="0.2">
      <c r="A173" s="1">
        <f t="shared" si="26"/>
        <v>11130</v>
      </c>
      <c r="B173" s="20" t="str">
        <f t="shared" si="33"/>
        <v>https://sv_printurl?email=sv_email&amp;AuthID=sv_auth&amp;Redirect=exportView.aspx&amp;X=sv_xdata&amp;Grid=sv_griddata&amp;Print=sv_org_group_grid@-.Statement@-.@-.@-.@-.@-.@-.@-.@-.0@-.&lt;&gt;@-.@-.like@-.like@-.@-.like@-.like@-.@-.like@-.@-.@-.sv_rrid@-.@-.@-.&amp;SO=Y&amp;RVO=Y&amp;PDFID=Candace Kirksey_11130/DT=Print Statement</v>
      </c>
      <c r="C173" s="4" t="str">
        <f t="shared" si="34"/>
        <v>Statement</v>
      </c>
      <c r="D173" s="4" t="str">
        <f t="shared" si="27"/>
        <v>Candace Kirksey_11130</v>
      </c>
      <c r="E173" s="20"/>
      <c r="F173" s="15"/>
      <c r="G173" s="4" t="s">
        <v>79</v>
      </c>
      <c r="H173" s="18">
        <f t="shared" si="28"/>
        <v>20714</v>
      </c>
      <c r="I173" s="4">
        <v>11130</v>
      </c>
      <c r="J173" s="6" t="s">
        <v>383</v>
      </c>
      <c r="K173" s="6" t="s">
        <v>45</v>
      </c>
      <c r="L173" s="6" t="s">
        <v>46</v>
      </c>
      <c r="M173" s="6" t="s">
        <v>46</v>
      </c>
      <c r="N173" s="23">
        <v>38450</v>
      </c>
      <c r="O173" s="12">
        <v>39645</v>
      </c>
      <c r="P173" s="4" t="s">
        <v>384</v>
      </c>
      <c r="Q173" s="2" t="s">
        <v>56</v>
      </c>
      <c r="R173" s="7">
        <v>2.5000000000000001E-2</v>
      </c>
      <c r="S173" s="36">
        <f t="shared" si="35"/>
        <v>1491.125</v>
      </c>
      <c r="T173" s="36">
        <f t="shared" si="29"/>
        <v>40636.125</v>
      </c>
      <c r="U173" s="37">
        <f t="shared" si="38"/>
        <v>0.05</v>
      </c>
      <c r="V173" s="38">
        <f t="shared" si="30"/>
        <v>1982.25</v>
      </c>
      <c r="W173" s="8">
        <v>1</v>
      </c>
      <c r="X173" s="38">
        <f t="shared" si="31"/>
        <v>1982.25</v>
      </c>
      <c r="Y173" s="39">
        <f t="shared" si="32"/>
        <v>1585.8</v>
      </c>
      <c r="Z173" s="14"/>
      <c r="AA173" s="30"/>
      <c r="AB173" s="30" t="str">
        <f t="shared" si="37"/>
        <v>;</v>
      </c>
      <c r="AC173" s="30">
        <f>ROW()</f>
        <v>173</v>
      </c>
      <c r="AD173" s="34"/>
      <c r="AE173" s="28"/>
      <c r="AF173" s="28"/>
      <c r="AG173" s="28"/>
      <c r="AH173" s="28"/>
      <c r="AI173" s="28"/>
      <c r="AJ173" s="28"/>
      <c r="AK173" s="28"/>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t="s">
        <v>14</v>
      </c>
      <c r="BK173" s="27">
        <v>44651.6808564815</v>
      </c>
      <c r="BL173" s="1"/>
    </row>
    <row r="174" spans="1:64" x14ac:dyDescent="0.2">
      <c r="A174" s="1">
        <f t="shared" si="26"/>
        <v>11132</v>
      </c>
      <c r="B174" s="20" t="str">
        <f t="shared" si="33"/>
        <v>https://sv_printurl?email=sv_email&amp;AuthID=sv_auth&amp;Redirect=exportView.aspx&amp;X=sv_xdata&amp;Grid=sv_griddata&amp;Print=sv_org_group_grid@-.Statement@-.@-.@-.@-.@-.@-.@-.@-.0@-.&lt;&gt;@-.@-.like@-.like@-.@-.like@-.like@-.@-.like@-.@-.@-.sv_rrid@-.@-.@-.&amp;SO=Y&amp;RVO=Y&amp;PDFID=Joanne Kershner_11132/DT=Print Statement</v>
      </c>
      <c r="C174" s="4" t="str">
        <f t="shared" si="34"/>
        <v>Statement</v>
      </c>
      <c r="D174" s="4" t="str">
        <f t="shared" si="27"/>
        <v>Joanne Kershner_11132</v>
      </c>
      <c r="E174" s="20"/>
      <c r="F174" s="15"/>
      <c r="G174" s="4" t="s">
        <v>79</v>
      </c>
      <c r="H174" s="18">
        <f t="shared" si="28"/>
        <v>20714</v>
      </c>
      <c r="I174" s="4">
        <v>11132</v>
      </c>
      <c r="J174" s="6" t="s">
        <v>385</v>
      </c>
      <c r="K174" s="6" t="s">
        <v>45</v>
      </c>
      <c r="L174" s="6" t="s">
        <v>46</v>
      </c>
      <c r="M174" s="6" t="s">
        <v>46</v>
      </c>
      <c r="N174" s="23">
        <v>38453</v>
      </c>
      <c r="O174" s="12">
        <v>38771</v>
      </c>
      <c r="P174" s="4" t="s">
        <v>386</v>
      </c>
      <c r="Q174" s="2" t="s">
        <v>56</v>
      </c>
      <c r="R174" s="7">
        <v>2.5000000000000001E-2</v>
      </c>
      <c r="S174" s="36">
        <f t="shared" si="35"/>
        <v>1469.2750000000001</v>
      </c>
      <c r="T174" s="36">
        <f t="shared" si="29"/>
        <v>39740.274999999994</v>
      </c>
      <c r="U174" s="37">
        <f t="shared" si="38"/>
        <v>0.05</v>
      </c>
      <c r="V174" s="38">
        <f t="shared" si="30"/>
        <v>1938.5500000000002</v>
      </c>
      <c r="W174" s="8">
        <v>1</v>
      </c>
      <c r="X174" s="38">
        <f t="shared" si="31"/>
        <v>1938.5500000000002</v>
      </c>
      <c r="Y174" s="39">
        <f t="shared" si="32"/>
        <v>1550.8400000000001</v>
      </c>
      <c r="Z174" s="14"/>
      <c r="AA174" s="30"/>
      <c r="AB174" s="30" t="str">
        <f t="shared" si="37"/>
        <v>;</v>
      </c>
      <c r="AC174" s="30">
        <f>ROW()</f>
        <v>174</v>
      </c>
      <c r="AD174" s="34"/>
      <c r="AE174" s="28"/>
      <c r="AF174" s="28"/>
      <c r="AG174" s="28"/>
      <c r="AH174" s="28"/>
      <c r="AI174" s="28"/>
      <c r="AJ174" s="28"/>
      <c r="AK174" s="28"/>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t="s">
        <v>14</v>
      </c>
      <c r="BK174" s="27">
        <v>44651.6808564815</v>
      </c>
      <c r="BL174" s="1"/>
    </row>
    <row r="175" spans="1:64" x14ac:dyDescent="0.2">
      <c r="A175" s="1">
        <f t="shared" si="26"/>
        <v>11168</v>
      </c>
      <c r="B175" s="20" t="str">
        <f t="shared" si="33"/>
        <v>https://sv_printurl?email=sv_email&amp;AuthID=sv_auth&amp;Redirect=exportView.aspx&amp;X=sv_xdata&amp;Grid=sv_griddata&amp;Print=sv_org_group_grid@-.Statement@-.@-.@-.@-.@-.@-.@-.@-.0@-.&lt;&gt;@-.@-.like@-.like@-.@-.like@-.like@-.@-.like@-.@-.@-.sv_rrid@-.@-.@-.&amp;SO=Y&amp;RVO=Y&amp;PDFID=Harold Shavers_11168/DT=Print Statement</v>
      </c>
      <c r="C175" s="4" t="str">
        <f t="shared" si="34"/>
        <v>Statement</v>
      </c>
      <c r="D175" s="4" t="str">
        <f t="shared" si="27"/>
        <v>Harold Shavers_11168</v>
      </c>
      <c r="E175" s="20"/>
      <c r="F175" s="15"/>
      <c r="G175" s="4" t="s">
        <v>79</v>
      </c>
      <c r="H175" s="18">
        <f t="shared" si="28"/>
        <v>20714</v>
      </c>
      <c r="I175" s="4">
        <v>11168</v>
      </c>
      <c r="J175" s="6" t="s">
        <v>387</v>
      </c>
      <c r="K175" s="6" t="s">
        <v>45</v>
      </c>
      <c r="L175" s="6" t="s">
        <v>46</v>
      </c>
      <c r="M175" s="6" t="s">
        <v>46</v>
      </c>
      <c r="N175" s="23">
        <v>38446</v>
      </c>
      <c r="O175" s="12">
        <v>27082</v>
      </c>
      <c r="P175" s="4" t="s">
        <v>388</v>
      </c>
      <c r="Q175" s="2" t="s">
        <v>59</v>
      </c>
      <c r="R175" s="7">
        <v>3.5000000000000003E-2</v>
      </c>
      <c r="S175" s="36">
        <f t="shared" si="35"/>
        <v>1447.8700000000001</v>
      </c>
      <c r="T175" s="36">
        <f t="shared" si="29"/>
        <v>28029.87</v>
      </c>
      <c r="U175" s="37">
        <f t="shared" si="38"/>
        <v>0.05</v>
      </c>
      <c r="V175" s="38">
        <f t="shared" si="30"/>
        <v>1354.1000000000001</v>
      </c>
      <c r="W175" s="8">
        <v>1</v>
      </c>
      <c r="X175" s="38">
        <f t="shared" si="31"/>
        <v>1354.1000000000001</v>
      </c>
      <c r="Y175" s="39">
        <f t="shared" si="32"/>
        <v>1083.28</v>
      </c>
      <c r="Z175" s="14"/>
      <c r="AA175" s="30"/>
      <c r="AB175" s="30" t="str">
        <f t="shared" si="37"/>
        <v>;</v>
      </c>
      <c r="AC175" s="30">
        <f>ROW()</f>
        <v>175</v>
      </c>
      <c r="AD175" s="34"/>
      <c r="AE175" s="28"/>
      <c r="AF175" s="28"/>
      <c r="AG175" s="28"/>
      <c r="AH175" s="28"/>
      <c r="AI175" s="28"/>
      <c r="AJ175" s="28"/>
      <c r="AK175" s="28"/>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t="s">
        <v>14</v>
      </c>
      <c r="BK175" s="27">
        <v>44651.6808564815</v>
      </c>
      <c r="BL175" s="1"/>
    </row>
    <row r="176" spans="1:64" x14ac:dyDescent="0.2">
      <c r="A176" s="1">
        <f t="shared" si="26"/>
        <v>11270</v>
      </c>
      <c r="B176" s="20" t="str">
        <f t="shared" si="33"/>
        <v>https://sv_printurl?email=sv_email&amp;AuthID=sv_auth&amp;Redirect=exportView.aspx&amp;X=sv_xdata&amp;Grid=sv_griddata&amp;Print=sv_org_group_grid@-.Statement@-.@-.@-.@-.@-.@-.@-.@-.0@-.&lt;&gt;@-.@-.like@-.like@-.@-.like@-.like@-.@-.like@-.@-.@-.sv_rrid@-.@-.@-.&amp;SO=Y&amp;RVO=Y&amp;PDFID=Rosalie Harrold_11270/DT=Print Statement</v>
      </c>
      <c r="C176" s="4" t="str">
        <f t="shared" si="34"/>
        <v>Statement</v>
      </c>
      <c r="D176" s="4" t="str">
        <f t="shared" si="27"/>
        <v>Rosalie Harrold_11270</v>
      </c>
      <c r="E176" s="20"/>
      <c r="F176" s="15"/>
      <c r="G176" s="4" t="s">
        <v>79</v>
      </c>
      <c r="H176" s="18">
        <f t="shared" si="28"/>
        <v>20714</v>
      </c>
      <c r="I176" s="4">
        <v>11270</v>
      </c>
      <c r="J176" s="6" t="s">
        <v>389</v>
      </c>
      <c r="K176" s="6" t="s">
        <v>45</v>
      </c>
      <c r="L176" s="6" t="s">
        <v>46</v>
      </c>
      <c r="M176" s="6" t="s">
        <v>46</v>
      </c>
      <c r="N176" s="23">
        <v>38460</v>
      </c>
      <c r="O176" s="12">
        <v>32760</v>
      </c>
      <c r="P176" s="4" t="s">
        <v>390</v>
      </c>
      <c r="Q176" s="2" t="s">
        <v>59</v>
      </c>
      <c r="R176" s="7">
        <v>4.4999999999999998E-2</v>
      </c>
      <c r="S176" s="36">
        <f t="shared" si="35"/>
        <v>1974.2</v>
      </c>
      <c r="T176" s="36">
        <f t="shared" si="29"/>
        <v>34234.199999999997</v>
      </c>
      <c r="U176" s="37">
        <f t="shared" si="38"/>
        <v>0.05</v>
      </c>
      <c r="V176" s="38">
        <f t="shared" si="30"/>
        <v>1638</v>
      </c>
      <c r="W176" s="8">
        <v>1</v>
      </c>
      <c r="X176" s="38">
        <f t="shared" si="31"/>
        <v>1638</v>
      </c>
      <c r="Y176" s="39">
        <f t="shared" si="32"/>
        <v>1310.4000000000001</v>
      </c>
      <c r="Z176" s="14"/>
      <c r="AA176" s="30"/>
      <c r="AB176" s="30" t="str">
        <f t="shared" si="37"/>
        <v>;</v>
      </c>
      <c r="AC176" s="30">
        <f>ROW()</f>
        <v>176</v>
      </c>
      <c r="AD176" s="34"/>
      <c r="AE176" s="28"/>
      <c r="AF176" s="28"/>
      <c r="AG176" s="28"/>
      <c r="AH176" s="28"/>
      <c r="AI176" s="28"/>
      <c r="AJ176" s="28"/>
      <c r="AK176" s="28"/>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t="s">
        <v>14</v>
      </c>
      <c r="BK176" s="27">
        <v>44651.6808564815</v>
      </c>
      <c r="BL176" s="1"/>
    </row>
    <row r="177" spans="1:64" x14ac:dyDescent="0.2">
      <c r="A177" s="1">
        <f t="shared" si="26"/>
        <v>11277</v>
      </c>
      <c r="B177" s="20" t="str">
        <f t="shared" si="33"/>
        <v>https://sv_printurl?email=sv_email&amp;AuthID=sv_auth&amp;Redirect=exportView.aspx&amp;X=sv_xdata&amp;Grid=sv_griddata&amp;Print=sv_org_group_grid@-.Statement@-.@-.@-.@-.@-.@-.@-.@-.0@-.&lt;&gt;@-.@-.like@-.like@-.@-.like@-.like@-.@-.like@-.@-.@-.sv_rrid@-.@-.@-.&amp;SO=Y&amp;RVO=Y&amp;PDFID=Mamie Townley_11277/DT=Print Statement</v>
      </c>
      <c r="C177" s="4" t="str">
        <f t="shared" si="34"/>
        <v>Statement</v>
      </c>
      <c r="D177" s="4" t="str">
        <f t="shared" si="27"/>
        <v>Mamie Townley_11277</v>
      </c>
      <c r="E177" s="20"/>
      <c r="F177" s="15" t="s">
        <v>19</v>
      </c>
      <c r="G177" s="4" t="s">
        <v>43</v>
      </c>
      <c r="H177" s="18">
        <f t="shared" si="28"/>
        <v>11308</v>
      </c>
      <c r="I177" s="4">
        <v>11277</v>
      </c>
      <c r="J177" s="6" t="s">
        <v>72</v>
      </c>
      <c r="K177" s="6" t="s">
        <v>45</v>
      </c>
      <c r="L177" s="6" t="s">
        <v>46</v>
      </c>
      <c r="M177" s="6" t="s">
        <v>46</v>
      </c>
      <c r="N177" s="23">
        <v>38462</v>
      </c>
      <c r="O177" s="12">
        <v>56780</v>
      </c>
      <c r="P177" s="4" t="s">
        <v>392</v>
      </c>
      <c r="Q177" s="2" t="s">
        <v>56</v>
      </c>
      <c r="R177" s="7">
        <v>0.01</v>
      </c>
      <c r="S177" s="36">
        <f t="shared" si="35"/>
        <v>1067.8000000000002</v>
      </c>
      <c r="T177" s="36">
        <f t="shared" si="29"/>
        <v>57347.8</v>
      </c>
      <c r="U177" s="37">
        <f t="shared" si="38"/>
        <v>0.05</v>
      </c>
      <c r="V177" s="38">
        <f t="shared" si="30"/>
        <v>2839</v>
      </c>
      <c r="W177" s="8">
        <v>1</v>
      </c>
      <c r="X177" s="38">
        <f t="shared" si="31"/>
        <v>2839</v>
      </c>
      <c r="Y177" s="39">
        <f t="shared" si="32"/>
        <v>2271.2000000000003</v>
      </c>
      <c r="Z177" s="14"/>
      <c r="AA177" s="30"/>
      <c r="AB177" s="30" t="str">
        <f t="shared" si="37"/>
        <v>;</v>
      </c>
      <c r="AC177" s="30">
        <f>ROW()</f>
        <v>177</v>
      </c>
      <c r="AD177" s="34"/>
      <c r="AE177" s="28"/>
      <c r="AF177" s="28"/>
      <c r="AG177" s="28"/>
      <c r="AH177" s="28"/>
      <c r="AI177" s="28"/>
      <c r="AJ177" s="28"/>
      <c r="AK177" s="28"/>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t="s">
        <v>52</v>
      </c>
      <c r="BK177" s="27">
        <v>44726.428738425901</v>
      </c>
      <c r="BL177" s="1"/>
    </row>
    <row r="178" spans="1:64" x14ac:dyDescent="0.2">
      <c r="A178" s="1">
        <f t="shared" si="26"/>
        <v>11308</v>
      </c>
      <c r="B178" s="20" t="str">
        <f t="shared" si="33"/>
        <v>https://sv_printurl?email=sv_email&amp;AuthID=sv_auth&amp;Redirect=exportView.aspx&amp;X=sv_xdata&amp;Grid=sv_griddata&amp;Print=sv_org_group_grid@-.Statement@-.@-.@-.@-.@-.@-.@-.@-.0@-.&lt;&gt;@-.@-.like@-.like@-.@-.like@-.like@-.@-.like@-.@-.@-.sv_rrid@-.@-.@-.&amp;SO=Y&amp;RVO=Y&amp;PDFID=Todd Falco_11308/DT=Print Statement</v>
      </c>
      <c r="C178" s="4" t="str">
        <f t="shared" si="34"/>
        <v>Statement</v>
      </c>
      <c r="D178" s="4" t="str">
        <f t="shared" si="27"/>
        <v>Todd Falco_11308</v>
      </c>
      <c r="E178" s="20"/>
      <c r="F178" s="15"/>
      <c r="G178" s="4" t="s">
        <v>393</v>
      </c>
      <c r="H178" s="18">
        <f t="shared" si="28"/>
        <v>12345</v>
      </c>
      <c r="I178" s="4">
        <v>11308</v>
      </c>
      <c r="J178" s="6" t="s">
        <v>43</v>
      </c>
      <c r="K178" s="6" t="s">
        <v>45</v>
      </c>
      <c r="L178" s="6" t="s">
        <v>46</v>
      </c>
      <c r="M178" s="6" t="s">
        <v>46</v>
      </c>
      <c r="N178" s="23">
        <v>38468</v>
      </c>
      <c r="O178" s="12">
        <v>62345</v>
      </c>
      <c r="P178" s="4" t="s">
        <v>394</v>
      </c>
      <c r="Q178" s="2" t="s">
        <v>59</v>
      </c>
      <c r="R178" s="7">
        <v>0.03</v>
      </c>
      <c r="S178" s="36">
        <f t="shared" si="35"/>
        <v>2370.35</v>
      </c>
      <c r="T178" s="36">
        <f t="shared" si="29"/>
        <v>64215.35</v>
      </c>
      <c r="U178" s="37">
        <f t="shared" si="38"/>
        <v>0.05</v>
      </c>
      <c r="V178" s="38">
        <f t="shared" si="30"/>
        <v>3117.25</v>
      </c>
      <c r="W178" s="8">
        <v>1</v>
      </c>
      <c r="X178" s="38">
        <f t="shared" si="31"/>
        <v>3117.25</v>
      </c>
      <c r="Y178" s="39">
        <f t="shared" si="32"/>
        <v>2493.8000000000002</v>
      </c>
      <c r="Z178" s="14"/>
      <c r="AA178" s="30"/>
      <c r="AB178" s="30" t="str">
        <f t="shared" si="37"/>
        <v>;</v>
      </c>
      <c r="AC178" s="30">
        <f>ROW()</f>
        <v>178</v>
      </c>
      <c r="AD178" s="34"/>
      <c r="AE178" s="28"/>
      <c r="AF178" s="28"/>
      <c r="AG178" s="28"/>
      <c r="AH178" s="28"/>
      <c r="AI178" s="28"/>
      <c r="AJ178" s="28"/>
      <c r="AK178" s="28"/>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t="s">
        <v>14</v>
      </c>
      <c r="BK178" s="27">
        <v>44651.6808564815</v>
      </c>
      <c r="BL178" s="1"/>
    </row>
    <row r="179" spans="1:64" x14ac:dyDescent="0.2">
      <c r="A179" s="1">
        <f t="shared" si="26"/>
        <v>11351</v>
      </c>
      <c r="B179" s="20" t="str">
        <f t="shared" si="33"/>
        <v>https://sv_printurl?email=sv_email&amp;AuthID=sv_auth&amp;Redirect=exportView.aspx&amp;X=sv_xdata&amp;Grid=sv_griddata&amp;Print=sv_org_group_grid@-.Statement@-.@-.@-.@-.@-.@-.@-.@-.0@-.&lt;&gt;@-.@-.like@-.like@-.@-.like@-.like@-.@-.like@-.@-.@-.sv_rrid@-.@-.@-.&amp;SO=Y&amp;RVO=Y&amp;PDFID=Allison Felton_11351/DT=Print Statement</v>
      </c>
      <c r="C179" s="4" t="str">
        <f t="shared" si="34"/>
        <v>Statement</v>
      </c>
      <c r="D179" s="4" t="str">
        <f t="shared" si="27"/>
        <v>Allison Felton_11351</v>
      </c>
      <c r="E179" s="20"/>
      <c r="F179" s="15" t="s">
        <v>19</v>
      </c>
      <c r="G179" s="4" t="s">
        <v>43</v>
      </c>
      <c r="H179" s="18">
        <f t="shared" si="28"/>
        <v>11308</v>
      </c>
      <c r="I179" s="4">
        <v>11351</v>
      </c>
      <c r="J179" s="6" t="s">
        <v>53</v>
      </c>
      <c r="K179" s="6" t="s">
        <v>45</v>
      </c>
      <c r="L179" s="6" t="s">
        <v>46</v>
      </c>
      <c r="M179" s="6" t="s">
        <v>46</v>
      </c>
      <c r="N179" s="23">
        <v>38467</v>
      </c>
      <c r="O179" s="12">
        <v>57890</v>
      </c>
      <c r="P179" s="4" t="s">
        <v>392</v>
      </c>
      <c r="Q179" s="2" t="s">
        <v>59</v>
      </c>
      <c r="R179" s="7">
        <v>0.05</v>
      </c>
      <c r="S179" s="36">
        <f t="shared" si="35"/>
        <v>3394.5</v>
      </c>
      <c r="T179" s="36">
        <f t="shared" si="29"/>
        <v>60784.5</v>
      </c>
      <c r="U179" s="37">
        <f t="shared" si="38"/>
        <v>0.05</v>
      </c>
      <c r="V179" s="38">
        <f t="shared" si="30"/>
        <v>2894.5</v>
      </c>
      <c r="W179" s="8">
        <v>1</v>
      </c>
      <c r="X179" s="38">
        <f t="shared" si="31"/>
        <v>2894.5</v>
      </c>
      <c r="Y179" s="39">
        <f t="shared" si="32"/>
        <v>2315.6</v>
      </c>
      <c r="Z179" s="14"/>
      <c r="AA179" s="30"/>
      <c r="AB179" s="30" t="str">
        <f t="shared" si="37"/>
        <v>;</v>
      </c>
      <c r="AC179" s="30">
        <f>ROW()</f>
        <v>179</v>
      </c>
      <c r="AD179" s="34"/>
      <c r="AE179" s="28"/>
      <c r="AF179" s="28"/>
      <c r="AG179" s="28"/>
      <c r="AH179" s="28"/>
      <c r="AI179" s="28"/>
      <c r="AJ179" s="28"/>
      <c r="AK179" s="28"/>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t="s">
        <v>52</v>
      </c>
      <c r="BK179" s="27">
        <v>44656.595648148097</v>
      </c>
      <c r="BL179" s="1"/>
    </row>
    <row r="180" spans="1:64" x14ac:dyDescent="0.2">
      <c r="A180" s="1">
        <f t="shared" si="26"/>
        <v>11498</v>
      </c>
      <c r="B180" s="20" t="str">
        <f t="shared" si="33"/>
        <v>https://sv_printurl?email=sv_email&amp;AuthID=sv_auth&amp;Redirect=exportView.aspx&amp;X=sv_xdata&amp;Grid=sv_griddata&amp;Print=sv_org_group_grid@-.Statement@-.@-.@-.@-.@-.@-.@-.@-.0@-.&lt;&gt;@-.@-.like@-.like@-.@-.like@-.like@-.@-.like@-.@-.@-.sv_rrid@-.@-.@-.&amp;SO=Y&amp;RVO=Y&amp;PDFID=John Jaworski_11498/DT=Print Statement</v>
      </c>
      <c r="C180" s="4" t="str">
        <f t="shared" si="34"/>
        <v>Statement</v>
      </c>
      <c r="D180" s="4" t="str">
        <f t="shared" si="27"/>
        <v>John Jaworski_11498</v>
      </c>
      <c r="E180" s="20"/>
      <c r="F180" s="15"/>
      <c r="G180" s="4" t="s">
        <v>79</v>
      </c>
      <c r="H180" s="18">
        <f t="shared" si="28"/>
        <v>20714</v>
      </c>
      <c r="I180" s="4">
        <v>11498</v>
      </c>
      <c r="J180" s="6" t="s">
        <v>104</v>
      </c>
      <c r="K180" s="6" t="s">
        <v>45</v>
      </c>
      <c r="L180" s="6" t="s">
        <v>46</v>
      </c>
      <c r="M180" s="6" t="s">
        <v>46</v>
      </c>
      <c r="N180" s="23">
        <v>38481</v>
      </c>
      <c r="O180" s="12">
        <v>54322</v>
      </c>
      <c r="P180" s="4" t="s">
        <v>395</v>
      </c>
      <c r="Q180" s="2" t="s">
        <v>56</v>
      </c>
      <c r="R180" s="7">
        <v>0.02</v>
      </c>
      <c r="S180" s="36">
        <f t="shared" si="35"/>
        <v>1586.44</v>
      </c>
      <c r="T180" s="36">
        <f t="shared" si="29"/>
        <v>55408.44</v>
      </c>
      <c r="U180" s="37">
        <f t="shared" si="38"/>
        <v>0.05</v>
      </c>
      <c r="V180" s="38">
        <f t="shared" si="30"/>
        <v>2716.1000000000004</v>
      </c>
      <c r="W180" s="8">
        <v>1</v>
      </c>
      <c r="X180" s="38">
        <f t="shared" si="31"/>
        <v>2716.1000000000004</v>
      </c>
      <c r="Y180" s="39">
        <f t="shared" si="32"/>
        <v>2172.88</v>
      </c>
      <c r="Z180" s="14"/>
      <c r="AA180" s="30"/>
      <c r="AB180" s="30" t="str">
        <f t="shared" si="37"/>
        <v>;</v>
      </c>
      <c r="AC180" s="30">
        <f>ROW()</f>
        <v>180</v>
      </c>
      <c r="AD180" s="34"/>
      <c r="AE180" s="28"/>
      <c r="AF180" s="28"/>
      <c r="AG180" s="28"/>
      <c r="AH180" s="28"/>
      <c r="AI180" s="28"/>
      <c r="AJ180" s="28"/>
      <c r="AK180" s="28"/>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t="s">
        <v>14</v>
      </c>
      <c r="BK180" s="27">
        <v>44651.6808564815</v>
      </c>
      <c r="BL180" s="1"/>
    </row>
    <row r="181" spans="1:64" x14ac:dyDescent="0.2">
      <c r="A181" s="1">
        <f t="shared" si="26"/>
        <v>11987</v>
      </c>
      <c r="B181" s="20" t="str">
        <f t="shared" si="33"/>
        <v>https://sv_printurl?email=sv_email&amp;AuthID=sv_auth&amp;Redirect=exportView.aspx&amp;X=sv_xdata&amp;Grid=sv_griddata&amp;Print=sv_org_group_grid@-.Statement@-.@-.@-.@-.@-.@-.@-.@-.0@-.&lt;&gt;@-.@-.like@-.like@-.@-.like@-.like@-.@-.like@-.@-.@-.sv_rrid@-.@-.@-.&amp;SO=Y&amp;RVO=Y&amp;PDFID=Leonard Rambo_11987/DT=Print Statement</v>
      </c>
      <c r="C181" s="4" t="str">
        <f t="shared" si="34"/>
        <v>Statement</v>
      </c>
      <c r="D181" s="4" t="str">
        <f t="shared" si="27"/>
        <v>Leonard Rambo_11987</v>
      </c>
      <c r="E181" s="20"/>
      <c r="F181" s="15"/>
      <c r="G181" s="4" t="s">
        <v>130</v>
      </c>
      <c r="H181" s="18">
        <f t="shared" si="28"/>
        <v>29342</v>
      </c>
      <c r="I181" s="4">
        <v>11987</v>
      </c>
      <c r="J181" s="6" t="s">
        <v>396</v>
      </c>
      <c r="K181" s="6" t="s">
        <v>45</v>
      </c>
      <c r="L181" s="6" t="s">
        <v>46</v>
      </c>
      <c r="M181" s="6" t="s">
        <v>46</v>
      </c>
      <c r="N181" s="23">
        <v>38019</v>
      </c>
      <c r="O181" s="12">
        <v>32864</v>
      </c>
      <c r="P181" s="4" t="s">
        <v>390</v>
      </c>
      <c r="Q181" s="2" t="s">
        <v>56</v>
      </c>
      <c r="R181" s="7">
        <v>0.02</v>
      </c>
      <c r="S181" s="36">
        <f t="shared" si="35"/>
        <v>1157.28</v>
      </c>
      <c r="T181" s="36">
        <f t="shared" si="29"/>
        <v>33521.279999999999</v>
      </c>
      <c r="U181" s="37">
        <f t="shared" si="38"/>
        <v>0.05</v>
      </c>
      <c r="V181" s="38">
        <f t="shared" si="30"/>
        <v>1643.2</v>
      </c>
      <c r="W181" s="8">
        <v>1</v>
      </c>
      <c r="X181" s="38">
        <f t="shared" si="31"/>
        <v>1643.2</v>
      </c>
      <c r="Y181" s="39">
        <f t="shared" si="32"/>
        <v>1314.56</v>
      </c>
      <c r="Z181" s="14"/>
      <c r="AA181" s="30"/>
      <c r="AB181" s="30" t="str">
        <f t="shared" si="37"/>
        <v>;</v>
      </c>
      <c r="AC181" s="30">
        <f>ROW()</f>
        <v>181</v>
      </c>
      <c r="AD181" s="34"/>
      <c r="AE181" s="28"/>
      <c r="AF181" s="28"/>
      <c r="AG181" s="28"/>
      <c r="AH181" s="28"/>
      <c r="AI181" s="28"/>
      <c r="AJ181" s="28"/>
      <c r="AK181" s="28"/>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t="s">
        <v>14</v>
      </c>
      <c r="BK181" s="27">
        <v>44651.6808564815</v>
      </c>
      <c r="BL181" s="1"/>
    </row>
    <row r="182" spans="1:64" x14ac:dyDescent="0.2">
      <c r="A182" s="1">
        <f t="shared" si="26"/>
        <v>16874</v>
      </c>
      <c r="B182" s="20" t="str">
        <f t="shared" si="33"/>
        <v>https://sv_printurl?email=sv_email&amp;AuthID=sv_auth&amp;Redirect=exportView.aspx&amp;X=sv_xdata&amp;Grid=sv_griddata&amp;Print=sv_org_group_grid@-.Statement@-.@-.@-.@-.@-.@-.@-.@-.0@-.&lt;&gt;@-.@-.like@-.like@-.@-.like@-.like@-.@-.like@-.@-.@-.sv_rrid@-.@-.@-.&amp;SO=Y&amp;RVO=Y&amp;PDFID=Carlos Boisvert_16874/DT=Print Statement</v>
      </c>
      <c r="C182" s="4" t="str">
        <f t="shared" si="34"/>
        <v>Statement</v>
      </c>
      <c r="D182" s="4" t="str">
        <f t="shared" si="27"/>
        <v>Carlos Boisvert_16874</v>
      </c>
      <c r="E182" s="20"/>
      <c r="F182" s="15"/>
      <c r="G182" s="4" t="s">
        <v>104</v>
      </c>
      <c r="H182" s="18">
        <f t="shared" si="28"/>
        <v>11498</v>
      </c>
      <c r="I182" s="4">
        <v>16874</v>
      </c>
      <c r="J182" s="6" t="s">
        <v>397</v>
      </c>
      <c r="K182" s="6" t="s">
        <v>45</v>
      </c>
      <c r="L182" s="6" t="s">
        <v>46</v>
      </c>
      <c r="M182" s="6" t="s">
        <v>46</v>
      </c>
      <c r="N182" s="23">
        <v>36812</v>
      </c>
      <c r="O182" s="12">
        <v>31242</v>
      </c>
      <c r="P182" s="4" t="s">
        <v>398</v>
      </c>
      <c r="Q182" s="2" t="s">
        <v>56</v>
      </c>
      <c r="R182" s="7">
        <v>0.02</v>
      </c>
      <c r="S182" s="36">
        <f t="shared" si="35"/>
        <v>1124.8400000000001</v>
      </c>
      <c r="T182" s="36">
        <f t="shared" si="29"/>
        <v>31866.84</v>
      </c>
      <c r="U182" s="37">
        <f t="shared" si="38"/>
        <v>0.05</v>
      </c>
      <c r="V182" s="38">
        <f t="shared" si="30"/>
        <v>1562.1000000000001</v>
      </c>
      <c r="W182" s="8">
        <v>1</v>
      </c>
      <c r="X182" s="38">
        <f t="shared" si="31"/>
        <v>1562.1000000000001</v>
      </c>
      <c r="Y182" s="39">
        <f t="shared" si="32"/>
        <v>1249.68</v>
      </c>
      <c r="Z182" s="14"/>
      <c r="AA182" s="30"/>
      <c r="AB182" s="30" t="str">
        <f t="shared" si="37"/>
        <v>;</v>
      </c>
      <c r="AC182" s="30">
        <f>ROW()</f>
        <v>182</v>
      </c>
      <c r="AD182" s="34"/>
      <c r="AE182" s="28"/>
      <c r="AF182" s="28"/>
      <c r="AG182" s="28"/>
      <c r="AH182" s="28"/>
      <c r="AI182" s="28"/>
      <c r="AJ182" s="28"/>
      <c r="AK182" s="28"/>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t="s">
        <v>14</v>
      </c>
      <c r="BK182" s="27">
        <v>44651.6808564815</v>
      </c>
      <c r="BL182" s="1"/>
    </row>
    <row r="183" spans="1:64" x14ac:dyDescent="0.2">
      <c r="A183" s="1">
        <f t="shared" si="26"/>
        <v>16878</v>
      </c>
      <c r="B183" s="20" t="str">
        <f t="shared" si="33"/>
        <v>https://sv_printurl?email=sv_email&amp;AuthID=sv_auth&amp;Redirect=exportView.aspx&amp;X=sv_xdata&amp;Grid=sv_griddata&amp;Print=sv_org_group_grid@-.Statement@-.@-.@-.@-.@-.@-.@-.@-.0@-.&lt;&gt;@-.@-.like@-.like@-.@-.like@-.like@-.@-.like@-.@-.@-.sv_rrid@-.@-.@-.&amp;SO=Y&amp;RVO=Y&amp;PDFID=Sharon Mireles_16878/DT=Print Statement</v>
      </c>
      <c r="C183" s="4" t="str">
        <f t="shared" si="34"/>
        <v>Statement</v>
      </c>
      <c r="D183" s="4" t="str">
        <f t="shared" si="27"/>
        <v>Sharon Mireles_16878</v>
      </c>
      <c r="E183" s="20"/>
      <c r="F183" s="15"/>
      <c r="G183" s="4" t="s">
        <v>215</v>
      </c>
      <c r="H183" s="18">
        <f t="shared" si="28"/>
        <v>29326</v>
      </c>
      <c r="I183" s="4">
        <v>16878</v>
      </c>
      <c r="J183" s="6" t="s">
        <v>399</v>
      </c>
      <c r="K183" s="6" t="s">
        <v>45</v>
      </c>
      <c r="L183" s="6" t="s">
        <v>46</v>
      </c>
      <c r="M183" s="6" t="s">
        <v>46</v>
      </c>
      <c r="N183" s="23">
        <v>38246</v>
      </c>
      <c r="O183" s="12">
        <v>28683</v>
      </c>
      <c r="P183" s="4" t="s">
        <v>400</v>
      </c>
      <c r="Q183" s="2" t="s">
        <v>48</v>
      </c>
      <c r="R183" s="7">
        <v>0</v>
      </c>
      <c r="S183" s="36">
        <f t="shared" si="35"/>
        <v>500</v>
      </c>
      <c r="T183" s="36">
        <f t="shared" si="29"/>
        <v>28683</v>
      </c>
      <c r="U183" s="37">
        <f t="shared" si="38"/>
        <v>0.05</v>
      </c>
      <c r="V183" s="38">
        <f t="shared" si="30"/>
        <v>1434.15</v>
      </c>
      <c r="W183" s="8">
        <v>1</v>
      </c>
      <c r="X183" s="38">
        <f t="shared" si="31"/>
        <v>1434.15</v>
      </c>
      <c r="Y183" s="39">
        <f t="shared" si="32"/>
        <v>1147.32</v>
      </c>
      <c r="Z183" s="14"/>
      <c r="AA183" s="30"/>
      <c r="AB183" s="30" t="str">
        <f t="shared" si="37"/>
        <v>;</v>
      </c>
      <c r="AC183" s="30">
        <f>ROW()</f>
        <v>183</v>
      </c>
      <c r="AD183" s="34"/>
      <c r="AE183" s="28"/>
      <c r="AF183" s="28"/>
      <c r="AG183" s="28"/>
      <c r="AH183" s="28"/>
      <c r="AI183" s="28"/>
      <c r="AJ183" s="28"/>
      <c r="AK183" s="28"/>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t="s">
        <v>14</v>
      </c>
      <c r="BK183" s="27">
        <v>44651.6808564815</v>
      </c>
      <c r="BL183" s="1"/>
    </row>
    <row r="184" spans="1:64" x14ac:dyDescent="0.2">
      <c r="A184" s="1">
        <f t="shared" si="26"/>
        <v>17741</v>
      </c>
      <c r="B184" s="20" t="str">
        <f t="shared" si="33"/>
        <v>https://sv_printurl?email=sv_email&amp;AuthID=sv_auth&amp;Redirect=exportView.aspx&amp;X=sv_xdata&amp;Grid=sv_griddata&amp;Print=sv_org_group_grid@-.Statement@-.@-.@-.@-.@-.@-.@-.@-.0@-.&lt;&gt;@-.@-.like@-.like@-.@-.like@-.like@-.@-.like@-.@-.@-.sv_rrid@-.@-.@-.&amp;SO=Y&amp;RVO=Y&amp;PDFID=Mike Tang_17741/DT=Print Statement</v>
      </c>
      <c r="C184" s="4" t="str">
        <f t="shared" si="34"/>
        <v>Statement</v>
      </c>
      <c r="D184" s="4" t="str">
        <f t="shared" si="27"/>
        <v>Mike Tang_17741</v>
      </c>
      <c r="E184" s="20"/>
      <c r="F184" s="15"/>
      <c r="G184" s="4" t="s">
        <v>200</v>
      </c>
      <c r="H184" s="18">
        <f t="shared" si="28"/>
        <v>29331</v>
      </c>
      <c r="I184" s="4">
        <v>17741</v>
      </c>
      <c r="J184" s="6" t="s">
        <v>401</v>
      </c>
      <c r="K184" s="6" t="s">
        <v>45</v>
      </c>
      <c r="L184" s="6" t="s">
        <v>46</v>
      </c>
      <c r="M184" s="6" t="s">
        <v>46</v>
      </c>
      <c r="N184" s="23">
        <v>38054</v>
      </c>
      <c r="O184" s="12">
        <v>29744</v>
      </c>
      <c r="P184" s="4" t="s">
        <v>402</v>
      </c>
      <c r="Q184" s="2" t="s">
        <v>56</v>
      </c>
      <c r="R184" s="7">
        <v>2.5000000000000001E-2</v>
      </c>
      <c r="S184" s="36">
        <f t="shared" si="35"/>
        <v>1243.5999999999999</v>
      </c>
      <c r="T184" s="36">
        <f t="shared" si="29"/>
        <v>30487.599999999999</v>
      </c>
      <c r="U184" s="37">
        <f t="shared" si="38"/>
        <v>0.05</v>
      </c>
      <c r="V184" s="38">
        <f t="shared" si="30"/>
        <v>1487.2</v>
      </c>
      <c r="W184" s="8">
        <v>1</v>
      </c>
      <c r="X184" s="38">
        <f t="shared" si="31"/>
        <v>1487.2</v>
      </c>
      <c r="Y184" s="39">
        <f t="shared" si="32"/>
        <v>1189.76</v>
      </c>
      <c r="Z184" s="14"/>
      <c r="AA184" s="30"/>
      <c r="AB184" s="30" t="str">
        <f t="shared" si="37"/>
        <v>;</v>
      </c>
      <c r="AC184" s="30">
        <f>ROW()</f>
        <v>184</v>
      </c>
      <c r="AD184" s="34"/>
      <c r="AE184" s="28"/>
      <c r="AF184" s="28"/>
      <c r="AG184" s="28"/>
      <c r="AH184" s="28"/>
      <c r="AI184" s="28"/>
      <c r="AJ184" s="28"/>
      <c r="AK184" s="28"/>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t="s">
        <v>14</v>
      </c>
      <c r="BK184" s="27">
        <v>44651.6808564815</v>
      </c>
      <c r="BL184" s="1"/>
    </row>
    <row r="185" spans="1:64" x14ac:dyDescent="0.2">
      <c r="A185" s="1">
        <f t="shared" si="26"/>
        <v>18100</v>
      </c>
      <c r="B185" s="20" t="str">
        <f t="shared" si="33"/>
        <v>https://sv_printurl?email=sv_email&amp;AuthID=sv_auth&amp;Redirect=exportView.aspx&amp;X=sv_xdata&amp;Grid=sv_griddata&amp;Print=sv_org_group_grid@-.Statement@-.@-.@-.@-.@-.@-.@-.@-.0@-.&lt;&gt;@-.@-.like@-.like@-.@-.like@-.like@-.@-.like@-.@-.@-.sv_rrid@-.@-.@-.&amp;SO=Y&amp;RVO=Y&amp;PDFID=Jason Lockett_18100/DT=Print Statement</v>
      </c>
      <c r="C185" s="4" t="str">
        <f t="shared" si="34"/>
        <v>Statement</v>
      </c>
      <c r="D185" s="4" t="str">
        <f t="shared" si="27"/>
        <v>Jason Lockett_18100</v>
      </c>
      <c r="E185" s="20"/>
      <c r="F185" s="15"/>
      <c r="G185" s="4" t="s">
        <v>215</v>
      </c>
      <c r="H185" s="18">
        <f t="shared" si="28"/>
        <v>29326</v>
      </c>
      <c r="I185" s="4">
        <v>18100</v>
      </c>
      <c r="J185" s="6" t="s">
        <v>403</v>
      </c>
      <c r="K185" s="6" t="s">
        <v>45</v>
      </c>
      <c r="L185" s="6" t="s">
        <v>46</v>
      </c>
      <c r="M185" s="6" t="s">
        <v>46</v>
      </c>
      <c r="N185" s="23">
        <v>38390</v>
      </c>
      <c r="O185" s="12">
        <v>43368</v>
      </c>
      <c r="P185" s="4" t="s">
        <v>404</v>
      </c>
      <c r="Q185" s="2" t="s">
        <v>48</v>
      </c>
      <c r="R185" s="7">
        <v>0</v>
      </c>
      <c r="S185" s="36">
        <f t="shared" si="35"/>
        <v>500</v>
      </c>
      <c r="T185" s="36">
        <f t="shared" si="29"/>
        <v>43368</v>
      </c>
      <c r="U185" s="37">
        <f t="shared" si="38"/>
        <v>0.05</v>
      </c>
      <c r="V185" s="38">
        <f t="shared" si="30"/>
        <v>2168.4</v>
      </c>
      <c r="W185" s="8">
        <v>1</v>
      </c>
      <c r="X185" s="38">
        <f t="shared" si="31"/>
        <v>2168.4</v>
      </c>
      <c r="Y185" s="39">
        <f t="shared" si="32"/>
        <v>1734.72</v>
      </c>
      <c r="Z185" s="14"/>
      <c r="AA185" s="30"/>
      <c r="AB185" s="30" t="str">
        <f t="shared" si="37"/>
        <v>;</v>
      </c>
      <c r="AC185" s="30">
        <f>ROW()</f>
        <v>185</v>
      </c>
      <c r="AD185" s="34"/>
      <c r="AE185" s="28"/>
      <c r="AF185" s="28"/>
      <c r="AG185" s="28"/>
      <c r="AH185" s="28"/>
      <c r="AI185" s="28"/>
      <c r="AJ185" s="28"/>
      <c r="AK185" s="28"/>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t="s">
        <v>14</v>
      </c>
      <c r="BK185" s="27">
        <v>44651.6808564815</v>
      </c>
      <c r="BL185" s="1"/>
    </row>
    <row r="186" spans="1:64" x14ac:dyDescent="0.2">
      <c r="A186" s="1">
        <f t="shared" si="26"/>
        <v>20708</v>
      </c>
      <c r="B186" s="20" t="str">
        <f t="shared" si="33"/>
        <v>https://sv_printurl?email=sv_email&amp;AuthID=sv_auth&amp;Redirect=exportView.aspx&amp;X=sv_xdata&amp;Grid=sv_griddata&amp;Print=sv_org_group_grid@-.Statement@-.@-.@-.@-.@-.@-.@-.@-.0@-.&lt;&gt;@-.@-.like@-.like@-.@-.like@-.like@-.@-.like@-.@-.@-.sv_rrid@-.@-.@-.&amp;SO=Y&amp;RVO=Y&amp;PDFID=Lucy Devries_20708/DT=Print Statement</v>
      </c>
      <c r="C186" s="4" t="str">
        <f t="shared" si="34"/>
        <v>Statement</v>
      </c>
      <c r="D186" s="4" t="str">
        <f t="shared" si="27"/>
        <v>Lucy Devries_20708</v>
      </c>
      <c r="E186" s="20"/>
      <c r="F186" s="15"/>
      <c r="G186" s="4" t="s">
        <v>215</v>
      </c>
      <c r="H186" s="18">
        <f t="shared" si="28"/>
        <v>29326</v>
      </c>
      <c r="I186" s="4">
        <v>20708</v>
      </c>
      <c r="J186" s="6" t="s">
        <v>405</v>
      </c>
      <c r="K186" s="6" t="s">
        <v>45</v>
      </c>
      <c r="L186" s="6" t="s">
        <v>46</v>
      </c>
      <c r="M186" s="6" t="s">
        <v>46</v>
      </c>
      <c r="N186" s="23">
        <v>38353</v>
      </c>
      <c r="O186" s="12">
        <v>45490</v>
      </c>
      <c r="P186" s="4" t="s">
        <v>406</v>
      </c>
      <c r="Q186" s="2" t="s">
        <v>56</v>
      </c>
      <c r="R186" s="7">
        <v>2.5000000000000001E-2</v>
      </c>
      <c r="S186" s="36">
        <f t="shared" si="35"/>
        <v>1637.25</v>
      </c>
      <c r="T186" s="36">
        <f t="shared" si="29"/>
        <v>46627.249999999993</v>
      </c>
      <c r="U186" s="37">
        <f t="shared" si="38"/>
        <v>0.05</v>
      </c>
      <c r="V186" s="38">
        <f t="shared" si="30"/>
        <v>2274.5</v>
      </c>
      <c r="W186" s="8">
        <v>1</v>
      </c>
      <c r="X186" s="38">
        <f t="shared" si="31"/>
        <v>2274.5</v>
      </c>
      <c r="Y186" s="39">
        <f t="shared" si="32"/>
        <v>1819.6000000000001</v>
      </c>
      <c r="Z186" s="14"/>
      <c r="AA186" s="30"/>
      <c r="AB186" s="30" t="str">
        <f t="shared" si="37"/>
        <v>;</v>
      </c>
      <c r="AC186" s="30">
        <f>ROW()</f>
        <v>186</v>
      </c>
      <c r="AD186" s="34"/>
      <c r="AE186" s="28"/>
      <c r="AF186" s="28"/>
      <c r="AG186" s="28"/>
      <c r="AH186" s="28"/>
      <c r="AI186" s="28"/>
      <c r="AJ186" s="28"/>
      <c r="AK186" s="28"/>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t="s">
        <v>14</v>
      </c>
      <c r="BK186" s="27">
        <v>44651.6808564815</v>
      </c>
      <c r="BL186" s="1"/>
    </row>
    <row r="187" spans="1:64" x14ac:dyDescent="0.2">
      <c r="A187" s="1">
        <f t="shared" si="26"/>
        <v>20710</v>
      </c>
      <c r="B187" s="20" t="str">
        <f t="shared" si="33"/>
        <v>https://sv_printurl?email=sv_email&amp;AuthID=sv_auth&amp;Redirect=exportView.aspx&amp;X=sv_xdata&amp;Grid=sv_griddata&amp;Print=sv_org_group_grid@-.Statement@-.@-.@-.@-.@-.@-.@-.@-.0@-.&lt;&gt;@-.@-.like@-.like@-.@-.like@-.like@-.@-.like@-.@-.@-.sv_rrid@-.@-.@-.&amp;SO=Y&amp;RVO=Y&amp;PDFID=Adam Shrum_20710/DT=Print Statement</v>
      </c>
      <c r="C187" s="4" t="str">
        <f t="shared" si="34"/>
        <v>Statement</v>
      </c>
      <c r="D187" s="4" t="str">
        <f t="shared" si="27"/>
        <v>Adam Shrum_20710</v>
      </c>
      <c r="E187" s="20"/>
      <c r="F187" s="15"/>
      <c r="G187" s="4" t="s">
        <v>82</v>
      </c>
      <c r="H187" s="18">
        <f t="shared" si="28"/>
        <v>29269</v>
      </c>
      <c r="I187" s="4">
        <v>20710</v>
      </c>
      <c r="J187" s="6" t="s">
        <v>407</v>
      </c>
      <c r="K187" s="6" t="s">
        <v>45</v>
      </c>
      <c r="L187" s="6" t="s">
        <v>46</v>
      </c>
      <c r="M187" s="6" t="s">
        <v>46</v>
      </c>
      <c r="N187" s="23">
        <v>37634</v>
      </c>
      <c r="O187" s="12">
        <v>41371</v>
      </c>
      <c r="P187" s="4" t="s">
        <v>408</v>
      </c>
      <c r="Q187" s="2" t="s">
        <v>56</v>
      </c>
      <c r="R187" s="7">
        <v>2.5000000000000001E-2</v>
      </c>
      <c r="S187" s="36">
        <f t="shared" si="35"/>
        <v>1534.2750000000001</v>
      </c>
      <c r="T187" s="36">
        <f t="shared" si="29"/>
        <v>42405.274999999994</v>
      </c>
      <c r="U187" s="37">
        <f t="shared" si="38"/>
        <v>0.05</v>
      </c>
      <c r="V187" s="38">
        <f t="shared" si="30"/>
        <v>2068.5500000000002</v>
      </c>
      <c r="W187" s="8">
        <v>1</v>
      </c>
      <c r="X187" s="38">
        <f t="shared" si="31"/>
        <v>2068.5500000000002</v>
      </c>
      <c r="Y187" s="39">
        <f t="shared" si="32"/>
        <v>1654.8400000000001</v>
      </c>
      <c r="Z187" s="14"/>
      <c r="AA187" s="30"/>
      <c r="AB187" s="30" t="str">
        <f t="shared" si="37"/>
        <v>;</v>
      </c>
      <c r="AC187" s="30">
        <f>ROW()</f>
        <v>187</v>
      </c>
      <c r="AD187" s="34"/>
      <c r="AE187" s="28"/>
      <c r="AF187" s="28"/>
      <c r="AG187" s="28"/>
      <c r="AH187" s="28"/>
      <c r="AI187" s="28"/>
      <c r="AJ187" s="28"/>
      <c r="AK187" s="28"/>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t="s">
        <v>14</v>
      </c>
      <c r="BK187" s="27">
        <v>44651.6808564815</v>
      </c>
      <c r="BL187" s="1"/>
    </row>
    <row r="188" spans="1:64" x14ac:dyDescent="0.2">
      <c r="A188" s="1">
        <f t="shared" si="26"/>
        <v>20714</v>
      </c>
      <c r="B188" s="20" t="str">
        <f t="shared" si="33"/>
        <v>https://sv_printurl?email=sv_email&amp;AuthID=sv_auth&amp;Redirect=exportView.aspx&amp;X=sv_xdata&amp;Grid=sv_griddata&amp;Print=sv_org_group_grid@-.Statement@-.@-.@-.@-.@-.@-.@-.@-.0@-.&lt;&gt;@-.@-.like@-.like@-.@-.like@-.like@-.@-.like@-.@-.@-.sv_rrid@-.@-.@-.&amp;SO=Y&amp;RVO=Y&amp;PDFID=Robert Boatwright_20714/DT=Print Statement</v>
      </c>
      <c r="C188" s="4" t="str">
        <f t="shared" si="34"/>
        <v>Statement</v>
      </c>
      <c r="D188" s="4" t="str">
        <f t="shared" si="27"/>
        <v>Robert Boatwright_20714</v>
      </c>
      <c r="E188" s="20"/>
      <c r="F188" s="15"/>
      <c r="G188" s="4" t="s">
        <v>393</v>
      </c>
      <c r="H188" s="18">
        <f t="shared" si="28"/>
        <v>12345</v>
      </c>
      <c r="I188" s="4">
        <v>20714</v>
      </c>
      <c r="J188" s="6" t="s">
        <v>79</v>
      </c>
      <c r="K188" s="6" t="s">
        <v>45</v>
      </c>
      <c r="L188" s="6" t="s">
        <v>46</v>
      </c>
      <c r="M188" s="6" t="s">
        <v>46</v>
      </c>
      <c r="N188" s="23">
        <v>38488</v>
      </c>
      <c r="O188" s="12">
        <v>52335</v>
      </c>
      <c r="P188" s="4" t="s">
        <v>394</v>
      </c>
      <c r="Q188" s="2" t="s">
        <v>56</v>
      </c>
      <c r="R188" s="7">
        <v>0.02</v>
      </c>
      <c r="S188" s="36">
        <f t="shared" si="35"/>
        <v>1546.7</v>
      </c>
      <c r="T188" s="36">
        <f t="shared" si="29"/>
        <v>53381.700000000004</v>
      </c>
      <c r="U188" s="37">
        <f t="shared" si="38"/>
        <v>0.05</v>
      </c>
      <c r="V188" s="38">
        <f t="shared" si="30"/>
        <v>2616.75</v>
      </c>
      <c r="W188" s="8">
        <v>1</v>
      </c>
      <c r="X188" s="38">
        <f t="shared" si="31"/>
        <v>2616.75</v>
      </c>
      <c r="Y188" s="39">
        <f t="shared" si="32"/>
        <v>2093.4</v>
      </c>
      <c r="Z188" s="14"/>
      <c r="AA188" s="30"/>
      <c r="AB188" s="30" t="str">
        <f t="shared" si="37"/>
        <v>;</v>
      </c>
      <c r="AC188" s="30">
        <f>ROW()</f>
        <v>188</v>
      </c>
      <c r="AD188" s="34"/>
      <c r="AE188" s="28"/>
      <c r="AF188" s="28"/>
      <c r="AG188" s="28"/>
      <c r="AH188" s="28"/>
      <c r="AI188" s="28"/>
      <c r="AJ188" s="28"/>
      <c r="AK188" s="28"/>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t="s">
        <v>14</v>
      </c>
      <c r="BK188" s="27">
        <v>44651.6808564815</v>
      </c>
      <c r="BL188" s="1"/>
    </row>
    <row r="189" spans="1:64" x14ac:dyDescent="0.2">
      <c r="A189" s="1">
        <f t="shared" si="26"/>
        <v>20717</v>
      </c>
      <c r="B189" s="20" t="str">
        <f t="shared" si="33"/>
        <v>https://sv_printurl?email=sv_email&amp;AuthID=sv_auth&amp;Redirect=exportView.aspx&amp;X=sv_xdata&amp;Grid=sv_griddata&amp;Print=sv_org_group_grid@-.Statement@-.@-.@-.@-.@-.@-.@-.@-.0@-.&lt;&gt;@-.@-.like@-.like@-.@-.like@-.like@-.@-.like@-.@-.@-.sv_rrid@-.@-.@-.&amp;SO=Y&amp;RVO=Y&amp;PDFID=Kathryn Scharf_20717/DT=Print Statement</v>
      </c>
      <c r="C189" s="4" t="str">
        <f t="shared" si="34"/>
        <v>Statement</v>
      </c>
      <c r="D189" s="4" t="str">
        <f t="shared" si="27"/>
        <v>Kathryn Scharf_20717</v>
      </c>
      <c r="E189" s="20"/>
      <c r="F189" s="15"/>
      <c r="G189" s="4" t="s">
        <v>215</v>
      </c>
      <c r="H189" s="18">
        <f t="shared" si="28"/>
        <v>29326</v>
      </c>
      <c r="I189" s="4">
        <v>20717</v>
      </c>
      <c r="J189" s="6" t="s">
        <v>409</v>
      </c>
      <c r="K189" s="6" t="s">
        <v>45</v>
      </c>
      <c r="L189" s="6" t="s">
        <v>46</v>
      </c>
      <c r="M189" s="6" t="s">
        <v>46</v>
      </c>
      <c r="N189" s="23">
        <v>38353</v>
      </c>
      <c r="O189" s="12">
        <v>41766</v>
      </c>
      <c r="P189" s="4" t="s">
        <v>410</v>
      </c>
      <c r="Q189" s="2" t="s">
        <v>59</v>
      </c>
      <c r="R189" s="7">
        <v>0.03</v>
      </c>
      <c r="S189" s="36">
        <f t="shared" si="35"/>
        <v>1752.98</v>
      </c>
      <c r="T189" s="36">
        <f t="shared" si="29"/>
        <v>43018.98</v>
      </c>
      <c r="U189" s="37">
        <f t="shared" si="38"/>
        <v>0.05</v>
      </c>
      <c r="V189" s="38">
        <f t="shared" si="30"/>
        <v>2088.3000000000002</v>
      </c>
      <c r="W189" s="8">
        <v>1</v>
      </c>
      <c r="X189" s="38">
        <f t="shared" si="31"/>
        <v>2088.3000000000002</v>
      </c>
      <c r="Y189" s="39">
        <f t="shared" si="32"/>
        <v>1670.64</v>
      </c>
      <c r="Z189" s="14"/>
      <c r="AA189" s="30"/>
      <c r="AB189" s="30" t="str">
        <f t="shared" si="37"/>
        <v>;</v>
      </c>
      <c r="AC189" s="30">
        <f>ROW()</f>
        <v>189</v>
      </c>
      <c r="AD189" s="34"/>
      <c r="AE189" s="28"/>
      <c r="AF189" s="28"/>
      <c r="AG189" s="28"/>
      <c r="AH189" s="28"/>
      <c r="AI189" s="28"/>
      <c r="AJ189" s="28"/>
      <c r="AK189" s="28"/>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t="s">
        <v>14</v>
      </c>
      <c r="BK189" s="27">
        <v>44651.6808564815</v>
      </c>
      <c r="BL189" s="1"/>
    </row>
    <row r="190" spans="1:64" x14ac:dyDescent="0.2">
      <c r="A190" s="1">
        <f t="shared" si="26"/>
        <v>20732</v>
      </c>
      <c r="B190" s="20" t="str">
        <f t="shared" si="33"/>
        <v>https://sv_printurl?email=sv_email&amp;AuthID=sv_auth&amp;Redirect=exportView.aspx&amp;X=sv_xdata&amp;Grid=sv_griddata&amp;Print=sv_org_group_grid@-.Statement@-.@-.@-.@-.@-.@-.@-.@-.0@-.&lt;&gt;@-.@-.like@-.like@-.@-.like@-.like@-.@-.like@-.@-.@-.sv_rrid@-.@-.@-.&amp;SO=Y&amp;RVO=Y&amp;PDFID=Art Haney_20732/DT=Print Statement</v>
      </c>
      <c r="C190" s="4" t="str">
        <f t="shared" si="34"/>
        <v>Statement</v>
      </c>
      <c r="D190" s="4" t="str">
        <f t="shared" si="27"/>
        <v>Art Haney_20732</v>
      </c>
      <c r="E190" s="20"/>
      <c r="F190" s="15"/>
      <c r="G190" s="4" t="s">
        <v>130</v>
      </c>
      <c r="H190" s="18">
        <f t="shared" si="28"/>
        <v>29342</v>
      </c>
      <c r="I190" s="4">
        <v>20732</v>
      </c>
      <c r="J190" s="6" t="s">
        <v>411</v>
      </c>
      <c r="K190" s="6" t="s">
        <v>45</v>
      </c>
      <c r="L190" s="6" t="s">
        <v>46</v>
      </c>
      <c r="M190" s="6" t="s">
        <v>46</v>
      </c>
      <c r="N190" s="23">
        <v>37987</v>
      </c>
      <c r="O190" s="12">
        <v>35859</v>
      </c>
      <c r="P190" s="4" t="s">
        <v>412</v>
      </c>
      <c r="Q190" s="2" t="s">
        <v>56</v>
      </c>
      <c r="R190" s="7">
        <v>2.5000000000000001E-2</v>
      </c>
      <c r="S190" s="36">
        <f t="shared" si="35"/>
        <v>1396.4749999999999</v>
      </c>
      <c r="T190" s="36">
        <f t="shared" si="29"/>
        <v>36755.474999999999</v>
      </c>
      <c r="U190" s="37">
        <f t="shared" si="38"/>
        <v>0.05</v>
      </c>
      <c r="V190" s="38">
        <f t="shared" si="30"/>
        <v>1792.95</v>
      </c>
      <c r="W190" s="8">
        <v>1</v>
      </c>
      <c r="X190" s="38">
        <f t="shared" si="31"/>
        <v>1792.95</v>
      </c>
      <c r="Y190" s="39">
        <f t="shared" si="32"/>
        <v>1434.3600000000001</v>
      </c>
      <c r="Z190" s="14"/>
      <c r="AA190" s="30"/>
      <c r="AB190" s="30" t="str">
        <f t="shared" si="37"/>
        <v>;</v>
      </c>
      <c r="AC190" s="30">
        <f>ROW()</f>
        <v>190</v>
      </c>
      <c r="AD190" s="34"/>
      <c r="AE190" s="28"/>
      <c r="AF190" s="28"/>
      <c r="AG190" s="28"/>
      <c r="AH190" s="28"/>
      <c r="AI190" s="28"/>
      <c r="AJ190" s="28"/>
      <c r="AK190" s="28"/>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t="s">
        <v>14</v>
      </c>
      <c r="BK190" s="27">
        <v>44651.6808564815</v>
      </c>
      <c r="BL190" s="1"/>
    </row>
    <row r="191" spans="1:64" x14ac:dyDescent="0.2">
      <c r="A191" s="1">
        <f t="shared" si="26"/>
        <v>20734</v>
      </c>
      <c r="B191" s="20" t="str">
        <f t="shared" si="33"/>
        <v>https://sv_printurl?email=sv_email&amp;AuthID=sv_auth&amp;Redirect=exportView.aspx&amp;X=sv_xdata&amp;Grid=sv_griddata&amp;Print=sv_org_group_grid@-.Statement@-.@-.@-.@-.@-.@-.@-.@-.0@-.&lt;&gt;@-.@-.like@-.like@-.@-.like@-.like@-.@-.like@-.@-.@-.sv_rrid@-.@-.@-.&amp;SO=Y&amp;RVO=Y&amp;PDFID=Monique Highsmith_20734/DT=Print Statement</v>
      </c>
      <c r="C191" s="4" t="str">
        <f t="shared" si="34"/>
        <v>Statement</v>
      </c>
      <c r="D191" s="4" t="str">
        <f t="shared" si="27"/>
        <v>Monique Highsmith_20734</v>
      </c>
      <c r="E191" s="20"/>
      <c r="F191" s="15"/>
      <c r="G191" s="4" t="s">
        <v>200</v>
      </c>
      <c r="H191" s="18">
        <f t="shared" si="28"/>
        <v>29331</v>
      </c>
      <c r="I191" s="4">
        <v>20734</v>
      </c>
      <c r="J191" s="6" t="s">
        <v>413</v>
      </c>
      <c r="K191" s="6" t="s">
        <v>45</v>
      </c>
      <c r="L191" s="6" t="s">
        <v>46</v>
      </c>
      <c r="M191" s="6" t="s">
        <v>46</v>
      </c>
      <c r="N191" s="23">
        <v>38174</v>
      </c>
      <c r="O191" s="12">
        <v>42598</v>
      </c>
      <c r="P191" s="4" t="s">
        <v>178</v>
      </c>
      <c r="Q191" s="2" t="s">
        <v>56</v>
      </c>
      <c r="R191" s="7">
        <v>2.5000000000000001E-2</v>
      </c>
      <c r="S191" s="36">
        <f t="shared" si="35"/>
        <v>1564.95</v>
      </c>
      <c r="T191" s="36">
        <f t="shared" si="29"/>
        <v>43662.95</v>
      </c>
      <c r="U191" s="37">
        <f t="shared" si="38"/>
        <v>0.05</v>
      </c>
      <c r="V191" s="38">
        <f t="shared" si="30"/>
        <v>2129.9</v>
      </c>
      <c r="W191" s="8">
        <v>1</v>
      </c>
      <c r="X191" s="38">
        <f t="shared" si="31"/>
        <v>2129.9</v>
      </c>
      <c r="Y191" s="39">
        <f t="shared" si="32"/>
        <v>1703.92</v>
      </c>
      <c r="Z191" s="14"/>
      <c r="AA191" s="30"/>
      <c r="AB191" s="30" t="str">
        <f t="shared" si="37"/>
        <v>;</v>
      </c>
      <c r="AC191" s="30">
        <f>ROW()</f>
        <v>191</v>
      </c>
      <c r="AD191" s="34"/>
      <c r="AE191" s="28"/>
      <c r="AF191" s="28"/>
      <c r="AG191" s="28"/>
      <c r="AH191" s="28"/>
      <c r="AI191" s="28"/>
      <c r="AJ191" s="28"/>
      <c r="AK191" s="28"/>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t="s">
        <v>14</v>
      </c>
      <c r="BK191" s="27">
        <v>44651.6808564815</v>
      </c>
      <c r="BL191" s="1"/>
    </row>
    <row r="192" spans="1:64" x14ac:dyDescent="0.2">
      <c r="A192" s="1">
        <f t="shared" si="26"/>
        <v>20751</v>
      </c>
      <c r="B192" s="20" t="str">
        <f t="shared" si="33"/>
        <v>https://sv_printurl?email=sv_email&amp;AuthID=sv_auth&amp;Redirect=exportView.aspx&amp;X=sv_xdata&amp;Grid=sv_griddata&amp;Print=sv_org_group_grid@-.Statement@-.@-.@-.@-.@-.@-.@-.@-.0@-.&lt;&gt;@-.@-.like@-.like@-.@-.like@-.like@-.@-.like@-.@-.@-.sv_rrid@-.@-.@-.&amp;SO=Y&amp;RVO=Y&amp;PDFID=Anthony Ewell_20751/DT=Print Statement</v>
      </c>
      <c r="C192" s="4" t="str">
        <f t="shared" si="34"/>
        <v>Statement</v>
      </c>
      <c r="D192" s="4" t="str">
        <f t="shared" si="27"/>
        <v>Anthony Ewell_20751</v>
      </c>
      <c r="E192" s="20"/>
      <c r="F192" s="15"/>
      <c r="G192" s="4" t="s">
        <v>215</v>
      </c>
      <c r="H192" s="18">
        <f t="shared" si="28"/>
        <v>29326</v>
      </c>
      <c r="I192" s="4">
        <v>20751</v>
      </c>
      <c r="J192" s="6" t="s">
        <v>414</v>
      </c>
      <c r="K192" s="6" t="s">
        <v>45</v>
      </c>
      <c r="L192" s="6" t="s">
        <v>46</v>
      </c>
      <c r="M192" s="6" t="s">
        <v>46</v>
      </c>
      <c r="N192" s="23">
        <v>38261</v>
      </c>
      <c r="O192" s="12">
        <v>35693</v>
      </c>
      <c r="P192" s="4" t="s">
        <v>415</v>
      </c>
      <c r="Q192" s="2" t="s">
        <v>56</v>
      </c>
      <c r="R192" s="7">
        <v>2.5000000000000001E-2</v>
      </c>
      <c r="S192" s="36">
        <f t="shared" si="35"/>
        <v>1392.325</v>
      </c>
      <c r="T192" s="36">
        <f t="shared" si="29"/>
        <v>36585.324999999997</v>
      </c>
      <c r="U192" s="37">
        <f t="shared" si="38"/>
        <v>0.05</v>
      </c>
      <c r="V192" s="38">
        <f t="shared" si="30"/>
        <v>1784.65</v>
      </c>
      <c r="W192" s="8">
        <v>1</v>
      </c>
      <c r="X192" s="38">
        <f t="shared" si="31"/>
        <v>1784.65</v>
      </c>
      <c r="Y192" s="39">
        <f t="shared" si="32"/>
        <v>1427.72</v>
      </c>
      <c r="Z192" s="14"/>
      <c r="AA192" s="30"/>
      <c r="AB192" s="30" t="str">
        <f t="shared" si="37"/>
        <v>;</v>
      </c>
      <c r="AC192" s="30">
        <f>ROW()</f>
        <v>192</v>
      </c>
      <c r="AD192" s="34"/>
      <c r="AE192" s="28"/>
      <c r="AF192" s="28"/>
      <c r="AG192" s="28"/>
      <c r="AH192" s="28"/>
      <c r="AI192" s="28"/>
      <c r="AJ192" s="28"/>
      <c r="AK192" s="28"/>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t="s">
        <v>14</v>
      </c>
      <c r="BK192" s="27">
        <v>44651.6808564815</v>
      </c>
      <c r="BL192" s="1"/>
    </row>
    <row r="193" spans="1:64" x14ac:dyDescent="0.2">
      <c r="A193" s="1">
        <f t="shared" si="26"/>
        <v>20753</v>
      </c>
      <c r="B193" s="20" t="str">
        <f t="shared" si="33"/>
        <v>https://sv_printurl?email=sv_email&amp;AuthID=sv_auth&amp;Redirect=exportView.aspx&amp;X=sv_xdata&amp;Grid=sv_griddata&amp;Print=sv_org_group_grid@-.Statement@-.@-.@-.@-.@-.@-.@-.@-.0@-.&lt;&gt;@-.@-.like@-.like@-.@-.like@-.like@-.@-.like@-.@-.@-.sv_rrid@-.@-.@-.&amp;SO=Y&amp;RVO=Y&amp;PDFID=Kristina Brenneman_20753/DT=Print Statement</v>
      </c>
      <c r="C193" s="4" t="str">
        <f t="shared" si="34"/>
        <v>Statement</v>
      </c>
      <c r="D193" s="4" t="str">
        <f t="shared" si="27"/>
        <v>Kristina Brenneman_20753</v>
      </c>
      <c r="E193" s="20"/>
      <c r="F193" s="15"/>
      <c r="G193" s="4" t="s">
        <v>90</v>
      </c>
      <c r="H193" s="18">
        <f t="shared" si="28"/>
        <v>29271</v>
      </c>
      <c r="I193" s="4">
        <v>20753</v>
      </c>
      <c r="J193" s="6" t="s">
        <v>416</v>
      </c>
      <c r="K193" s="6" t="s">
        <v>45</v>
      </c>
      <c r="L193" s="6" t="s">
        <v>46</v>
      </c>
      <c r="M193" s="6" t="s">
        <v>46</v>
      </c>
      <c r="N193" s="23">
        <v>37653</v>
      </c>
      <c r="O193" s="12">
        <v>43181</v>
      </c>
      <c r="P193" s="4" t="s">
        <v>417</v>
      </c>
      <c r="Q193" s="2" t="s">
        <v>48</v>
      </c>
      <c r="R193" s="7">
        <v>0</v>
      </c>
      <c r="S193" s="36">
        <f t="shared" si="35"/>
        <v>500</v>
      </c>
      <c r="T193" s="36">
        <f t="shared" si="29"/>
        <v>43181</v>
      </c>
      <c r="U193" s="37">
        <f t="shared" si="38"/>
        <v>0.05</v>
      </c>
      <c r="V193" s="38">
        <f t="shared" si="30"/>
        <v>2159.0500000000002</v>
      </c>
      <c r="W193" s="8">
        <v>1</v>
      </c>
      <c r="X193" s="38">
        <f t="shared" si="31"/>
        <v>2159.0500000000002</v>
      </c>
      <c r="Y193" s="39">
        <f t="shared" si="32"/>
        <v>1727.24</v>
      </c>
      <c r="Z193" s="14"/>
      <c r="AA193" s="30"/>
      <c r="AB193" s="30" t="str">
        <f t="shared" si="37"/>
        <v>;</v>
      </c>
      <c r="AC193" s="30">
        <f>ROW()</f>
        <v>193</v>
      </c>
      <c r="AD193" s="34"/>
      <c r="AE193" s="28"/>
      <c r="AF193" s="28"/>
      <c r="AG193" s="28"/>
      <c r="AH193" s="28"/>
      <c r="AI193" s="28"/>
      <c r="AJ193" s="28"/>
      <c r="AK193" s="28"/>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t="s">
        <v>14</v>
      </c>
      <c r="BK193" s="27">
        <v>44651.6808564815</v>
      </c>
      <c r="BL193" s="1"/>
    </row>
    <row r="194" spans="1:64" x14ac:dyDescent="0.2">
      <c r="A194" s="1">
        <f t="shared" si="26"/>
        <v>20762</v>
      </c>
      <c r="B194" s="20" t="str">
        <f t="shared" si="33"/>
        <v>https://sv_printurl?email=sv_email&amp;AuthID=sv_auth&amp;Redirect=exportView.aspx&amp;X=sv_xdata&amp;Grid=sv_griddata&amp;Print=sv_org_group_grid@-.Statement@-.@-.@-.@-.@-.@-.@-.@-.0@-.&lt;&gt;@-.@-.like@-.like@-.@-.like@-.like@-.@-.like@-.@-.@-.sv_rrid@-.@-.@-.&amp;SO=Y&amp;RVO=Y&amp;PDFID=Carolyn Rockett_20762/DT=Print Statement</v>
      </c>
      <c r="C194" s="4" t="str">
        <f t="shared" si="34"/>
        <v>Statement</v>
      </c>
      <c r="D194" s="4" t="str">
        <f t="shared" si="27"/>
        <v>Carolyn Rockett_20762</v>
      </c>
      <c r="E194" s="20"/>
      <c r="F194" s="15"/>
      <c r="G194" s="4" t="s">
        <v>104</v>
      </c>
      <c r="H194" s="18">
        <f t="shared" si="28"/>
        <v>11498</v>
      </c>
      <c r="I194" s="4">
        <v>20762</v>
      </c>
      <c r="J194" s="6" t="s">
        <v>418</v>
      </c>
      <c r="K194" s="6" t="s">
        <v>45</v>
      </c>
      <c r="L194" s="6" t="s">
        <v>46</v>
      </c>
      <c r="M194" s="6" t="s">
        <v>46</v>
      </c>
      <c r="N194" s="23">
        <v>37257</v>
      </c>
      <c r="O194" s="12">
        <v>40768</v>
      </c>
      <c r="P194" s="4" t="s">
        <v>58</v>
      </c>
      <c r="Q194" s="2" t="s">
        <v>56</v>
      </c>
      <c r="R194" s="7">
        <v>2.5000000000000001E-2</v>
      </c>
      <c r="S194" s="36">
        <f t="shared" si="35"/>
        <v>1519.2</v>
      </c>
      <c r="T194" s="36">
        <f t="shared" si="29"/>
        <v>41787.199999999997</v>
      </c>
      <c r="U194" s="37">
        <f t="shared" si="38"/>
        <v>0.05</v>
      </c>
      <c r="V194" s="38">
        <f t="shared" si="30"/>
        <v>2038.4</v>
      </c>
      <c r="W194" s="8">
        <v>1</v>
      </c>
      <c r="X194" s="38">
        <f t="shared" si="31"/>
        <v>2038.4</v>
      </c>
      <c r="Y194" s="39">
        <f t="shared" si="32"/>
        <v>1630.72</v>
      </c>
      <c r="Z194" s="14"/>
      <c r="AA194" s="30"/>
      <c r="AB194" s="30" t="str">
        <f t="shared" si="37"/>
        <v>;</v>
      </c>
      <c r="AC194" s="30">
        <f>ROW()</f>
        <v>194</v>
      </c>
      <c r="AD194" s="34"/>
      <c r="AE194" s="28"/>
      <c r="AF194" s="28"/>
      <c r="AG194" s="28"/>
      <c r="AH194" s="28"/>
      <c r="AI194" s="28"/>
      <c r="AJ194" s="28"/>
      <c r="AK194" s="28"/>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t="s">
        <v>14</v>
      </c>
      <c r="BK194" s="27">
        <v>44651.6808564815</v>
      </c>
      <c r="BL194" s="1"/>
    </row>
    <row r="195" spans="1:64" x14ac:dyDescent="0.2">
      <c r="A195" s="1">
        <f t="shared" si="26"/>
        <v>20770</v>
      </c>
      <c r="B195" s="20" t="str">
        <f t="shared" si="33"/>
        <v>https://sv_printurl?email=sv_email&amp;AuthID=sv_auth&amp;Redirect=exportView.aspx&amp;X=sv_xdata&amp;Grid=sv_griddata&amp;Print=sv_org_group_grid@-.Statement@-.@-.@-.@-.@-.@-.@-.@-.0@-.&lt;&gt;@-.@-.like@-.like@-.@-.like@-.like@-.@-.like@-.@-.@-.sv_rrid@-.@-.@-.&amp;SO=Y&amp;RVO=Y&amp;PDFID=Christopher Hedge_20770/DT=Print Statement</v>
      </c>
      <c r="C195" s="4" t="str">
        <f t="shared" si="34"/>
        <v>Statement</v>
      </c>
      <c r="D195" s="4" t="str">
        <f t="shared" si="27"/>
        <v>Christopher Hedge_20770</v>
      </c>
      <c r="E195" s="20"/>
      <c r="F195" s="15"/>
      <c r="G195" s="4" t="s">
        <v>215</v>
      </c>
      <c r="H195" s="18">
        <f t="shared" si="28"/>
        <v>29326</v>
      </c>
      <c r="I195" s="4">
        <v>20770</v>
      </c>
      <c r="J195" s="6" t="s">
        <v>419</v>
      </c>
      <c r="K195" s="6" t="s">
        <v>45</v>
      </c>
      <c r="L195" s="6" t="s">
        <v>46</v>
      </c>
      <c r="M195" s="6" t="s">
        <v>46</v>
      </c>
      <c r="N195" s="23">
        <v>38390</v>
      </c>
      <c r="O195" s="12">
        <v>40789</v>
      </c>
      <c r="P195" s="4" t="s">
        <v>198</v>
      </c>
      <c r="Q195" s="2" t="s">
        <v>56</v>
      </c>
      <c r="R195" s="7">
        <v>2.5000000000000001E-2</v>
      </c>
      <c r="S195" s="36">
        <f t="shared" si="35"/>
        <v>1519.7249999999999</v>
      </c>
      <c r="T195" s="36">
        <f t="shared" si="29"/>
        <v>41808.724999999999</v>
      </c>
      <c r="U195" s="37">
        <f t="shared" si="38"/>
        <v>0.05</v>
      </c>
      <c r="V195" s="38">
        <f t="shared" si="30"/>
        <v>2039.45</v>
      </c>
      <c r="W195" s="8">
        <v>1</v>
      </c>
      <c r="X195" s="38">
        <f t="shared" si="31"/>
        <v>2039.45</v>
      </c>
      <c r="Y195" s="39">
        <f t="shared" si="32"/>
        <v>1631.56</v>
      </c>
      <c r="Z195" s="14"/>
      <c r="AA195" s="30"/>
      <c r="AB195" s="30" t="str">
        <f t="shared" si="37"/>
        <v>;</v>
      </c>
      <c r="AC195" s="30">
        <f>ROW()</f>
        <v>195</v>
      </c>
      <c r="AD195" s="34"/>
      <c r="AE195" s="28"/>
      <c r="AF195" s="28"/>
      <c r="AG195" s="28"/>
      <c r="AH195" s="28"/>
      <c r="AI195" s="28"/>
      <c r="AJ195" s="28"/>
      <c r="AK195" s="28"/>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t="s">
        <v>14</v>
      </c>
      <c r="BK195" s="27">
        <v>44651.6808564815</v>
      </c>
      <c r="BL195" s="1"/>
    </row>
    <row r="196" spans="1:64" x14ac:dyDescent="0.2">
      <c r="A196" s="1">
        <f t="shared" si="26"/>
        <v>22676</v>
      </c>
      <c r="B196" s="20" t="str">
        <f t="shared" si="33"/>
        <v>https://sv_printurl?email=sv_email&amp;AuthID=sv_auth&amp;Redirect=exportView.aspx&amp;X=sv_xdata&amp;Grid=sv_griddata&amp;Print=sv_org_group_grid@-.Statement@-.@-.@-.@-.@-.@-.@-.@-.0@-.&lt;&gt;@-.@-.like@-.like@-.@-.like@-.like@-.@-.like@-.@-.@-.sv_rrid@-.@-.@-.&amp;SO=Y&amp;RVO=Y&amp;PDFID=Billy Zack_22676/DT=Print Statement</v>
      </c>
      <c r="C196" s="4" t="str">
        <f t="shared" si="34"/>
        <v>Statement</v>
      </c>
      <c r="D196" s="4" t="str">
        <f t="shared" si="27"/>
        <v>Billy Zack_22676</v>
      </c>
      <c r="E196" s="20"/>
      <c r="F196" s="15"/>
      <c r="G196" s="4" t="s">
        <v>72</v>
      </c>
      <c r="H196" s="18">
        <f t="shared" si="28"/>
        <v>11277</v>
      </c>
      <c r="I196" s="4">
        <v>22676</v>
      </c>
      <c r="J196" s="6" t="s">
        <v>420</v>
      </c>
      <c r="K196" s="6" t="s">
        <v>45</v>
      </c>
      <c r="L196" s="6" t="s">
        <v>46</v>
      </c>
      <c r="M196" s="6" t="s">
        <v>46</v>
      </c>
      <c r="N196" s="23">
        <v>40231</v>
      </c>
      <c r="O196" s="12">
        <v>28600</v>
      </c>
      <c r="P196" s="4" t="s">
        <v>421</v>
      </c>
      <c r="Q196" s="2" t="s">
        <v>59</v>
      </c>
      <c r="R196" s="7">
        <v>0.05</v>
      </c>
      <c r="S196" s="36">
        <f t="shared" si="35"/>
        <v>1930</v>
      </c>
      <c r="T196" s="36">
        <f t="shared" si="29"/>
        <v>30030</v>
      </c>
      <c r="U196" s="37">
        <f t="shared" si="38"/>
        <v>0.05</v>
      </c>
      <c r="V196" s="38">
        <f t="shared" si="30"/>
        <v>1430</v>
      </c>
      <c r="W196" s="8">
        <v>1</v>
      </c>
      <c r="X196" s="38">
        <f t="shared" si="31"/>
        <v>1430</v>
      </c>
      <c r="Y196" s="39">
        <f t="shared" si="32"/>
        <v>1144</v>
      </c>
      <c r="Z196" s="14"/>
      <c r="AA196" s="30"/>
      <c r="AB196" s="30" t="str">
        <f t="shared" si="37"/>
        <v>;</v>
      </c>
      <c r="AC196" s="30">
        <f>ROW()</f>
        <v>196</v>
      </c>
      <c r="AD196" s="34"/>
      <c r="AE196" s="28"/>
      <c r="AF196" s="28"/>
      <c r="AG196" s="28"/>
      <c r="AH196" s="28"/>
      <c r="AI196" s="28"/>
      <c r="AJ196" s="28"/>
      <c r="AK196" s="28"/>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t="s">
        <v>14</v>
      </c>
      <c r="BK196" s="27">
        <v>44651.6808564815</v>
      </c>
      <c r="BL196" s="1"/>
    </row>
    <row r="197" spans="1:64" x14ac:dyDescent="0.2">
      <c r="A197" s="1">
        <f t="shared" si="26"/>
        <v>26892</v>
      </c>
      <c r="B197" s="20" t="str">
        <f t="shared" si="33"/>
        <v>https://sv_printurl?email=sv_email&amp;AuthID=sv_auth&amp;Redirect=exportView.aspx&amp;X=sv_xdata&amp;Grid=sv_griddata&amp;Print=sv_org_group_grid@-.Statement@-.@-.@-.@-.@-.@-.@-.@-.0@-.&lt;&gt;@-.@-.like@-.like@-.@-.like@-.like@-.@-.like@-.@-.@-.sv_rrid@-.@-.@-.&amp;SO=Y&amp;RVO=Y&amp;PDFID=Jill Anthony_26892/DT=Print Statement</v>
      </c>
      <c r="C197" s="4" t="str">
        <f t="shared" si="34"/>
        <v>Statement</v>
      </c>
      <c r="D197" s="4" t="str">
        <f t="shared" si="27"/>
        <v>Jill Anthony_26892</v>
      </c>
      <c r="E197" s="20"/>
      <c r="F197" s="15"/>
      <c r="G197" s="4" t="s">
        <v>104</v>
      </c>
      <c r="H197" s="18">
        <f t="shared" si="28"/>
        <v>11498</v>
      </c>
      <c r="I197" s="4">
        <v>26892</v>
      </c>
      <c r="J197" s="6" t="s">
        <v>422</v>
      </c>
      <c r="K197" s="6" t="s">
        <v>45</v>
      </c>
      <c r="L197" s="6" t="s">
        <v>46</v>
      </c>
      <c r="M197" s="6" t="s">
        <v>46</v>
      </c>
      <c r="N197" s="23">
        <v>39204</v>
      </c>
      <c r="O197" s="12">
        <v>85986</v>
      </c>
      <c r="P197" s="4" t="s">
        <v>423</v>
      </c>
      <c r="Q197" s="2" t="s">
        <v>48</v>
      </c>
      <c r="R197" s="7">
        <v>0</v>
      </c>
      <c r="S197" s="36">
        <f t="shared" si="35"/>
        <v>500</v>
      </c>
      <c r="T197" s="36">
        <f t="shared" si="29"/>
        <v>85986</v>
      </c>
      <c r="U197" s="37">
        <f t="shared" si="38"/>
        <v>0.05</v>
      </c>
      <c r="V197" s="38">
        <f t="shared" si="30"/>
        <v>4299.3</v>
      </c>
      <c r="W197" s="8">
        <v>1</v>
      </c>
      <c r="X197" s="38">
        <f t="shared" si="31"/>
        <v>4299.3</v>
      </c>
      <c r="Y197" s="39">
        <f t="shared" si="32"/>
        <v>3439.44</v>
      </c>
      <c r="Z197" s="14"/>
      <c r="AA197" s="30"/>
      <c r="AB197" s="30" t="str">
        <f t="shared" si="37"/>
        <v>;</v>
      </c>
      <c r="AC197" s="30">
        <f>ROW()</f>
        <v>197</v>
      </c>
      <c r="AD197" s="34"/>
      <c r="AE197" s="28"/>
      <c r="AF197" s="28"/>
      <c r="AG197" s="28"/>
      <c r="AH197" s="28"/>
      <c r="AI197" s="28"/>
      <c r="AJ197" s="28"/>
      <c r="AK197" s="28"/>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t="s">
        <v>14</v>
      </c>
      <c r="BK197" s="27">
        <v>44651.6808564815</v>
      </c>
      <c r="BL197" s="1"/>
    </row>
    <row r="198" spans="1:64" x14ac:dyDescent="0.2">
      <c r="A198" s="1">
        <f t="shared" si="26"/>
        <v>27726</v>
      </c>
      <c r="B198" s="20" t="str">
        <f t="shared" si="33"/>
        <v>https://sv_printurl?email=sv_email&amp;AuthID=sv_auth&amp;Redirect=exportView.aspx&amp;X=sv_xdata&amp;Grid=sv_griddata&amp;Print=sv_org_group_grid@-.Statement@-.@-.@-.@-.@-.@-.@-.@-.0@-.&lt;&gt;@-.@-.like@-.like@-.@-.like@-.like@-.@-.like@-.@-.@-.sv_rrid@-.@-.@-.&amp;SO=Y&amp;RVO=Y&amp;PDFID=Melissa Guyer_27726/DT=Print Statement</v>
      </c>
      <c r="C198" s="4" t="str">
        <f t="shared" si="34"/>
        <v>Statement</v>
      </c>
      <c r="D198" s="4" t="str">
        <f t="shared" si="27"/>
        <v>Melissa Guyer_27726</v>
      </c>
      <c r="E198" s="20"/>
      <c r="F198" s="15"/>
      <c r="G198" s="4" t="s">
        <v>72</v>
      </c>
      <c r="H198" s="18">
        <f t="shared" si="28"/>
        <v>11277</v>
      </c>
      <c r="I198" s="4">
        <v>27726</v>
      </c>
      <c r="J198" s="6" t="s">
        <v>424</v>
      </c>
      <c r="K198" s="6" t="s">
        <v>45</v>
      </c>
      <c r="L198" s="6" t="s">
        <v>46</v>
      </c>
      <c r="M198" s="6" t="s">
        <v>46</v>
      </c>
      <c r="N198" s="23">
        <v>40218</v>
      </c>
      <c r="O198" s="12">
        <v>31200</v>
      </c>
      <c r="P198" s="4" t="s">
        <v>425</v>
      </c>
      <c r="Q198" s="2" t="s">
        <v>56</v>
      </c>
      <c r="R198" s="7">
        <v>1.4999999999999999E-2</v>
      </c>
      <c r="S198" s="36">
        <f t="shared" si="35"/>
        <v>968</v>
      </c>
      <c r="T198" s="36">
        <f t="shared" si="29"/>
        <v>31667.999999999996</v>
      </c>
      <c r="U198" s="37">
        <f t="shared" si="38"/>
        <v>0.05</v>
      </c>
      <c r="V198" s="38">
        <f t="shared" si="30"/>
        <v>1560</v>
      </c>
      <c r="W198" s="8">
        <v>1</v>
      </c>
      <c r="X198" s="38">
        <f t="shared" si="31"/>
        <v>1560</v>
      </c>
      <c r="Y198" s="39">
        <f t="shared" si="32"/>
        <v>1248</v>
      </c>
      <c r="Z198" s="14"/>
      <c r="AA198" s="30"/>
      <c r="AB198" s="30" t="str">
        <f t="shared" si="37"/>
        <v>;</v>
      </c>
      <c r="AC198" s="30">
        <f>ROW()</f>
        <v>198</v>
      </c>
      <c r="AD198" s="34"/>
      <c r="AE198" s="28"/>
      <c r="AF198" s="28"/>
      <c r="AG198" s="28"/>
      <c r="AH198" s="28"/>
      <c r="AI198" s="28"/>
      <c r="AJ198" s="28"/>
      <c r="AK198" s="28"/>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t="s">
        <v>14</v>
      </c>
      <c r="BK198" s="27">
        <v>44651.6808564815</v>
      </c>
      <c r="BL198" s="1"/>
    </row>
    <row r="199" spans="1:64" x14ac:dyDescent="0.2">
      <c r="A199" s="1">
        <f t="shared" ref="A199:A220" si="39">I199</f>
        <v>27824</v>
      </c>
      <c r="B199" s="20" t="str">
        <f t="shared" si="33"/>
        <v>https://sv_printurl?email=sv_email&amp;AuthID=sv_auth&amp;Redirect=exportView.aspx&amp;X=sv_xdata&amp;Grid=sv_griddata&amp;Print=sv_org_group_grid@-.Statement@-.@-.@-.@-.@-.@-.@-.@-.0@-.&lt;&gt;@-.@-.like@-.like@-.@-.like@-.like@-.@-.like@-.@-.@-.sv_rrid@-.@-.@-.&amp;SO=Y&amp;RVO=Y&amp;PDFID=Violet Speer_27824/DT=Print Statement</v>
      </c>
      <c r="C199" s="4" t="str">
        <f t="shared" si="34"/>
        <v>Statement</v>
      </c>
      <c r="D199" s="4" t="str">
        <f t="shared" ref="D199:D220" si="40">J199&amp;"_"&amp;I199</f>
        <v>Violet Speer_27824</v>
      </c>
      <c r="E199" s="20"/>
      <c r="F199" s="15"/>
      <c r="G199" s="4" t="s">
        <v>72</v>
      </c>
      <c r="H199" s="18">
        <f t="shared" ref="H199:H220" si="41">IFERROR(INDEX($I$7:$I$499,MATCH(G199,$J$7:$J$499,0)),"")</f>
        <v>11277</v>
      </c>
      <c r="I199" s="4">
        <v>27824</v>
      </c>
      <c r="J199" s="6" t="s">
        <v>426</v>
      </c>
      <c r="K199" s="6" t="s">
        <v>45</v>
      </c>
      <c r="L199" s="6" t="s">
        <v>46</v>
      </c>
      <c r="M199" s="6" t="s">
        <v>46</v>
      </c>
      <c r="N199" s="23">
        <v>40224</v>
      </c>
      <c r="O199" s="12">
        <v>23400</v>
      </c>
      <c r="P199" s="4" t="s">
        <v>198</v>
      </c>
      <c r="Q199" s="2" t="s">
        <v>59</v>
      </c>
      <c r="R199" s="7">
        <v>0.05</v>
      </c>
      <c r="S199" s="36">
        <f t="shared" si="35"/>
        <v>1670</v>
      </c>
      <c r="T199" s="36">
        <f t="shared" ref="T199:T220" si="42">O199*(R199+1)</f>
        <v>24570</v>
      </c>
      <c r="U199" s="37">
        <f t="shared" si="38"/>
        <v>0.05</v>
      </c>
      <c r="V199" s="38">
        <f t="shared" ref="V199:V220" si="43">O199*U199</f>
        <v>1170</v>
      </c>
      <c r="W199" s="8">
        <v>1</v>
      </c>
      <c r="X199" s="38">
        <f t="shared" ref="X199:X220" si="44">W199*V199</f>
        <v>1170</v>
      </c>
      <c r="Y199" s="39">
        <f t="shared" ref="Y199:Y220" si="45">$Y$2*O199</f>
        <v>936</v>
      </c>
      <c r="Z199" s="14"/>
      <c r="AA199" s="30"/>
      <c r="AB199" s="30" t="str">
        <f t="shared" si="37"/>
        <v>;</v>
      </c>
      <c r="AC199" s="30">
        <f>ROW()</f>
        <v>199</v>
      </c>
      <c r="AD199" s="34"/>
      <c r="AE199" s="28"/>
      <c r="AF199" s="28"/>
      <c r="AG199" s="28"/>
      <c r="AH199" s="28"/>
      <c r="AI199" s="28"/>
      <c r="AJ199" s="28"/>
      <c r="AK199" s="28"/>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t="s">
        <v>14</v>
      </c>
      <c r="BK199" s="27">
        <v>44651.6808564815</v>
      </c>
      <c r="BL199" s="1"/>
    </row>
    <row r="200" spans="1:64" x14ac:dyDescent="0.2">
      <c r="A200" s="1">
        <f t="shared" si="39"/>
        <v>27826</v>
      </c>
      <c r="B200" s="20" t="str">
        <f t="shared" ref="B200:B220" si="46">IF(C200&lt;&gt;"","https://sv_printurl?email=sv_email&amp;AuthID=sv_auth&amp;Redirect=exportView.aspx&amp;X=sv_xdata&amp;Grid=sv_griddata&amp;Print=sv_org_group_grid@-."&amp;C200&amp;"@-.@-.@-.@-.@-.@-.@-.@-.0@-.&lt;&gt;@-.@-.like@-.like@-.@-.like@-.like@-.@-.like@-.@-.@-.sv_rrid@-.@-.@-.&amp;SO=Y&amp;RVO=Y&amp;PDFID="&amp;D200&amp;"/DT=Print Statement","")</f>
        <v>https://sv_printurl?email=sv_email&amp;AuthID=sv_auth&amp;Redirect=exportView.aspx&amp;X=sv_xdata&amp;Grid=sv_griddata&amp;Print=sv_org_group_grid@-.Statement@-.@-.@-.@-.@-.@-.@-.@-.0@-.&lt;&gt;@-.@-.like@-.like@-.@-.like@-.like@-.@-.like@-.@-.@-.sv_rrid@-.@-.@-.&amp;SO=Y&amp;RVO=Y&amp;PDFID=Marjorie Ferguson_27826/DT=Print Statement</v>
      </c>
      <c r="C200" s="4" t="str">
        <f t="shared" ref="C200:C220" si="47">IF(L200="","","Statement")</f>
        <v>Statement</v>
      </c>
      <c r="D200" s="4" t="str">
        <f t="shared" si="40"/>
        <v>Marjorie Ferguson_27826</v>
      </c>
      <c r="E200" s="20"/>
      <c r="F200" s="15"/>
      <c r="G200" s="4" t="s">
        <v>72</v>
      </c>
      <c r="H200" s="18">
        <f t="shared" si="41"/>
        <v>11277</v>
      </c>
      <c r="I200" s="4">
        <v>27826</v>
      </c>
      <c r="J200" s="6" t="s">
        <v>427</v>
      </c>
      <c r="K200" s="6" t="s">
        <v>45</v>
      </c>
      <c r="L200" s="6" t="s">
        <v>46</v>
      </c>
      <c r="M200" s="6" t="s">
        <v>46</v>
      </c>
      <c r="N200" s="23">
        <v>40224</v>
      </c>
      <c r="O200" s="12">
        <v>23400</v>
      </c>
      <c r="P200" s="4" t="s">
        <v>364</v>
      </c>
      <c r="Q200" s="2" t="s">
        <v>48</v>
      </c>
      <c r="R200" s="7">
        <v>0</v>
      </c>
      <c r="S200" s="36">
        <f t="shared" ref="S200:S220" si="48">(O200*R200)+500</f>
        <v>500</v>
      </c>
      <c r="T200" s="36">
        <f t="shared" si="42"/>
        <v>23400</v>
      </c>
      <c r="U200" s="37">
        <f t="shared" ref="U200:U219" si="49">IF(M200="Y",$Y$4)</f>
        <v>0.05</v>
      </c>
      <c r="V200" s="38">
        <f t="shared" si="43"/>
        <v>1170</v>
      </c>
      <c r="W200" s="8">
        <v>1</v>
      </c>
      <c r="X200" s="38">
        <f t="shared" si="44"/>
        <v>1170</v>
      </c>
      <c r="Y200" s="39">
        <f t="shared" si="45"/>
        <v>936</v>
      </c>
      <c r="Z200" s="14"/>
      <c r="AA200" s="30"/>
      <c r="AB200" s="30" t="str">
        <f t="shared" ref="AB200:AB220" si="50">IF($L200="N","R"&amp;AC200,"")&amp;";"&amp;IF($M200="N","W"&amp;AC200,"")</f>
        <v>;</v>
      </c>
      <c r="AC200" s="30">
        <f>ROW()</f>
        <v>200</v>
      </c>
      <c r="AD200" s="34"/>
      <c r="AE200" s="28"/>
      <c r="AF200" s="28"/>
      <c r="AG200" s="28"/>
      <c r="AH200" s="28"/>
      <c r="AI200" s="28"/>
      <c r="AJ200" s="28"/>
      <c r="AK200" s="28"/>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t="s">
        <v>14</v>
      </c>
      <c r="BK200" s="27">
        <v>44651.6808564815</v>
      </c>
      <c r="BL200" s="1"/>
    </row>
    <row r="201" spans="1:64" x14ac:dyDescent="0.2">
      <c r="A201" s="1">
        <f t="shared" si="39"/>
        <v>27937</v>
      </c>
      <c r="B201" s="20" t="str">
        <f t="shared" si="46"/>
        <v>https://sv_printurl?email=sv_email&amp;AuthID=sv_auth&amp;Redirect=exportView.aspx&amp;X=sv_xdata&amp;Grid=sv_griddata&amp;Print=sv_org_group_grid@-.Statement@-.@-.@-.@-.@-.@-.@-.@-.0@-.&lt;&gt;@-.@-.like@-.like@-.@-.like@-.like@-.@-.like@-.@-.@-.sv_rrid@-.@-.@-.&amp;SO=Y&amp;RVO=Y&amp;PDFID=Antonio Casas_27937/DT=Print Statement</v>
      </c>
      <c r="C201" s="4" t="str">
        <f t="shared" si="47"/>
        <v>Statement</v>
      </c>
      <c r="D201" s="4" t="str">
        <f t="shared" si="40"/>
        <v>Antonio Casas_27937</v>
      </c>
      <c r="E201" s="20"/>
      <c r="F201" s="15"/>
      <c r="G201" s="4" t="s">
        <v>104</v>
      </c>
      <c r="H201" s="18">
        <f t="shared" si="41"/>
        <v>11498</v>
      </c>
      <c r="I201" s="4">
        <v>27937</v>
      </c>
      <c r="J201" s="6" t="s">
        <v>428</v>
      </c>
      <c r="K201" s="6" t="s">
        <v>45</v>
      </c>
      <c r="L201" s="6" t="s">
        <v>46</v>
      </c>
      <c r="M201" s="6" t="s">
        <v>46</v>
      </c>
      <c r="N201" s="23">
        <v>40231</v>
      </c>
      <c r="O201" s="12">
        <v>31200</v>
      </c>
      <c r="P201" s="4" t="s">
        <v>398</v>
      </c>
      <c r="Q201" s="2" t="s">
        <v>56</v>
      </c>
      <c r="R201" s="7">
        <v>0.02</v>
      </c>
      <c r="S201" s="36">
        <f t="shared" si="48"/>
        <v>1124</v>
      </c>
      <c r="T201" s="36">
        <f t="shared" si="42"/>
        <v>31824</v>
      </c>
      <c r="U201" s="37">
        <f t="shared" si="49"/>
        <v>0.05</v>
      </c>
      <c r="V201" s="38">
        <f t="shared" si="43"/>
        <v>1560</v>
      </c>
      <c r="W201" s="8">
        <v>1</v>
      </c>
      <c r="X201" s="38">
        <f t="shared" si="44"/>
        <v>1560</v>
      </c>
      <c r="Y201" s="39">
        <f t="shared" si="45"/>
        <v>1248</v>
      </c>
      <c r="Z201" s="14"/>
      <c r="AA201" s="30"/>
      <c r="AB201" s="30" t="str">
        <f t="shared" si="50"/>
        <v>;</v>
      </c>
      <c r="AC201" s="30">
        <f>ROW()</f>
        <v>201</v>
      </c>
      <c r="AD201" s="34"/>
      <c r="AE201" s="28"/>
      <c r="AF201" s="28"/>
      <c r="AG201" s="28"/>
      <c r="AH201" s="28"/>
      <c r="AI201" s="28"/>
      <c r="AJ201" s="28"/>
      <c r="AK201" s="28"/>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t="s">
        <v>14</v>
      </c>
      <c r="BK201" s="27">
        <v>44651.6808564815</v>
      </c>
      <c r="BL201" s="1"/>
    </row>
    <row r="202" spans="1:64" x14ac:dyDescent="0.2">
      <c r="A202" s="1">
        <f t="shared" si="39"/>
        <v>27939</v>
      </c>
      <c r="B202" s="20" t="str">
        <f t="shared" si="46"/>
        <v>https://sv_printurl?email=sv_email&amp;AuthID=sv_auth&amp;Redirect=exportView.aspx&amp;X=sv_xdata&amp;Grid=sv_griddata&amp;Print=sv_org_group_grid@-.Statement@-.@-.@-.@-.@-.@-.@-.@-.0@-.&lt;&gt;@-.@-.like@-.like@-.@-.like@-.like@-.@-.like@-.@-.@-.sv_rrid@-.@-.@-.&amp;SO=Y&amp;RVO=Y&amp;PDFID=Chad Beard_27939/DT=Print Statement</v>
      </c>
      <c r="C202" s="4" t="str">
        <f t="shared" si="47"/>
        <v>Statement</v>
      </c>
      <c r="D202" s="4" t="str">
        <f t="shared" si="40"/>
        <v>Chad Beard_27939</v>
      </c>
      <c r="E202" s="20"/>
      <c r="F202" s="15"/>
      <c r="G202" s="4" t="s">
        <v>104</v>
      </c>
      <c r="H202" s="18">
        <f t="shared" si="41"/>
        <v>11498</v>
      </c>
      <c r="I202" s="4">
        <v>27939</v>
      </c>
      <c r="J202" s="6" t="s">
        <v>429</v>
      </c>
      <c r="K202" s="6" t="s">
        <v>45</v>
      </c>
      <c r="L202" s="6" t="s">
        <v>46</v>
      </c>
      <c r="M202" s="6" t="s">
        <v>46</v>
      </c>
      <c r="N202" s="23">
        <v>40231</v>
      </c>
      <c r="O202" s="12">
        <v>28600</v>
      </c>
      <c r="P202" s="4" t="s">
        <v>400</v>
      </c>
      <c r="Q202" s="2" t="s">
        <v>56</v>
      </c>
      <c r="R202" s="7">
        <v>0.02</v>
      </c>
      <c r="S202" s="36">
        <f t="shared" si="48"/>
        <v>1072</v>
      </c>
      <c r="T202" s="36">
        <f t="shared" si="42"/>
        <v>29172</v>
      </c>
      <c r="U202" s="37">
        <f t="shared" si="49"/>
        <v>0.05</v>
      </c>
      <c r="V202" s="38">
        <f t="shared" si="43"/>
        <v>1430</v>
      </c>
      <c r="W202" s="8">
        <v>1</v>
      </c>
      <c r="X202" s="38">
        <f t="shared" si="44"/>
        <v>1430</v>
      </c>
      <c r="Y202" s="39">
        <f t="shared" si="45"/>
        <v>1144</v>
      </c>
      <c r="Z202" s="14"/>
      <c r="AA202" s="30"/>
      <c r="AB202" s="30" t="str">
        <f t="shared" si="50"/>
        <v>;</v>
      </c>
      <c r="AC202" s="30">
        <f>ROW()</f>
        <v>202</v>
      </c>
      <c r="AD202" s="34"/>
      <c r="AE202" s="28"/>
      <c r="AF202" s="28"/>
      <c r="AG202" s="28"/>
      <c r="AH202" s="28"/>
      <c r="AI202" s="28"/>
      <c r="AJ202" s="28"/>
      <c r="AK202" s="28"/>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t="s">
        <v>14</v>
      </c>
      <c r="BK202" s="27">
        <v>44651.6808564815</v>
      </c>
      <c r="BL202" s="1"/>
    </row>
    <row r="203" spans="1:64" x14ac:dyDescent="0.2">
      <c r="A203" s="1">
        <f t="shared" si="39"/>
        <v>27943</v>
      </c>
      <c r="B203" s="20" t="str">
        <f t="shared" si="46"/>
        <v>https://sv_printurl?email=sv_email&amp;AuthID=sv_auth&amp;Redirect=exportView.aspx&amp;X=sv_xdata&amp;Grid=sv_griddata&amp;Print=sv_org_group_grid@-.Statement@-.@-.@-.@-.@-.@-.@-.@-.0@-.&lt;&gt;@-.@-.like@-.like@-.@-.like@-.like@-.@-.like@-.@-.@-.sv_rrid@-.@-.@-.&amp;SO=Y&amp;RVO=Y&amp;PDFID=Sherri Manzanares_27943/DT=Print Statement</v>
      </c>
      <c r="C203" s="4" t="str">
        <f t="shared" si="47"/>
        <v>Statement</v>
      </c>
      <c r="D203" s="4" t="str">
        <f t="shared" si="40"/>
        <v>Sherri Manzanares_27943</v>
      </c>
      <c r="E203" s="20"/>
      <c r="F203" s="15"/>
      <c r="G203" s="4" t="s">
        <v>104</v>
      </c>
      <c r="H203" s="18">
        <f t="shared" si="41"/>
        <v>11498</v>
      </c>
      <c r="I203" s="4">
        <v>27943</v>
      </c>
      <c r="J203" s="6" t="s">
        <v>430</v>
      </c>
      <c r="K203" s="6" t="s">
        <v>45</v>
      </c>
      <c r="L203" s="6" t="s">
        <v>46</v>
      </c>
      <c r="M203" s="6" t="s">
        <v>46</v>
      </c>
      <c r="N203" s="23">
        <v>40231</v>
      </c>
      <c r="O203" s="12">
        <v>28600</v>
      </c>
      <c r="P203" s="4" t="s">
        <v>402</v>
      </c>
      <c r="Q203" s="2" t="s">
        <v>56</v>
      </c>
      <c r="R203" s="7">
        <v>0.02</v>
      </c>
      <c r="S203" s="36">
        <f t="shared" si="48"/>
        <v>1072</v>
      </c>
      <c r="T203" s="36">
        <f t="shared" si="42"/>
        <v>29172</v>
      </c>
      <c r="U203" s="37">
        <f t="shared" si="49"/>
        <v>0.05</v>
      </c>
      <c r="V203" s="38">
        <f t="shared" si="43"/>
        <v>1430</v>
      </c>
      <c r="W203" s="8">
        <v>1</v>
      </c>
      <c r="X203" s="38">
        <f t="shared" si="44"/>
        <v>1430</v>
      </c>
      <c r="Y203" s="39">
        <f t="shared" si="45"/>
        <v>1144</v>
      </c>
      <c r="Z203" s="14"/>
      <c r="AA203" s="30"/>
      <c r="AB203" s="30" t="str">
        <f t="shared" si="50"/>
        <v>;</v>
      </c>
      <c r="AC203" s="30">
        <f>ROW()</f>
        <v>203</v>
      </c>
      <c r="AD203" s="34"/>
      <c r="AE203" s="28"/>
      <c r="AF203" s="28"/>
      <c r="AG203" s="28"/>
      <c r="AH203" s="28"/>
      <c r="AI203" s="28"/>
      <c r="AJ203" s="28"/>
      <c r="AK203" s="28"/>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t="s">
        <v>14</v>
      </c>
      <c r="BK203" s="27">
        <v>44651.6808564815</v>
      </c>
      <c r="BL203" s="1"/>
    </row>
    <row r="204" spans="1:64" x14ac:dyDescent="0.2">
      <c r="A204" s="1">
        <f t="shared" si="39"/>
        <v>27945</v>
      </c>
      <c r="B204" s="20" t="str">
        <f t="shared" si="46"/>
        <v>https://sv_printurl?email=sv_email&amp;AuthID=sv_auth&amp;Redirect=exportView.aspx&amp;X=sv_xdata&amp;Grid=sv_griddata&amp;Print=sv_org_group_grid@-.Statement@-.@-.@-.@-.@-.@-.@-.@-.0@-.&lt;&gt;@-.@-.like@-.like@-.@-.like@-.like@-.@-.like@-.@-.@-.sv_rrid@-.@-.@-.&amp;SO=Y&amp;RVO=Y&amp;PDFID=Raymond Cothran_27945/DT=Print Statement</v>
      </c>
      <c r="C204" s="4" t="str">
        <f t="shared" si="47"/>
        <v>Statement</v>
      </c>
      <c r="D204" s="4" t="str">
        <f t="shared" si="40"/>
        <v>Raymond Cothran_27945</v>
      </c>
      <c r="E204" s="20"/>
      <c r="F204" s="15"/>
      <c r="G204" s="4" t="s">
        <v>104</v>
      </c>
      <c r="H204" s="18">
        <f t="shared" si="41"/>
        <v>11498</v>
      </c>
      <c r="I204" s="4">
        <v>27945</v>
      </c>
      <c r="J204" s="6" t="s">
        <v>431</v>
      </c>
      <c r="K204" s="6" t="s">
        <v>45</v>
      </c>
      <c r="L204" s="6" t="s">
        <v>46</v>
      </c>
      <c r="M204" s="6" t="s">
        <v>46</v>
      </c>
      <c r="N204" s="23">
        <v>40231</v>
      </c>
      <c r="O204" s="12">
        <v>28600</v>
      </c>
      <c r="P204" s="4" t="s">
        <v>404</v>
      </c>
      <c r="Q204" s="2" t="s">
        <v>56</v>
      </c>
      <c r="R204" s="7">
        <v>0.02</v>
      </c>
      <c r="S204" s="36">
        <f t="shared" si="48"/>
        <v>1072</v>
      </c>
      <c r="T204" s="36">
        <f t="shared" si="42"/>
        <v>29172</v>
      </c>
      <c r="U204" s="37">
        <f t="shared" si="49"/>
        <v>0.05</v>
      </c>
      <c r="V204" s="38">
        <f t="shared" si="43"/>
        <v>1430</v>
      </c>
      <c r="W204" s="8">
        <v>1</v>
      </c>
      <c r="X204" s="38">
        <f t="shared" si="44"/>
        <v>1430</v>
      </c>
      <c r="Y204" s="39">
        <f t="shared" si="45"/>
        <v>1144</v>
      </c>
      <c r="Z204" s="14"/>
      <c r="AA204" s="30"/>
      <c r="AB204" s="30" t="str">
        <f t="shared" si="50"/>
        <v>;</v>
      </c>
      <c r="AC204" s="30">
        <f>ROW()</f>
        <v>204</v>
      </c>
      <c r="AD204" s="34"/>
      <c r="AE204" s="28"/>
      <c r="AF204" s="28"/>
      <c r="AG204" s="28"/>
      <c r="AH204" s="28"/>
      <c r="AI204" s="28"/>
      <c r="AJ204" s="28"/>
      <c r="AK204" s="28"/>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t="s">
        <v>14</v>
      </c>
      <c r="BK204" s="27">
        <v>44651.6808564815</v>
      </c>
      <c r="BL204" s="1"/>
    </row>
    <row r="205" spans="1:64" x14ac:dyDescent="0.2">
      <c r="A205" s="1">
        <f t="shared" si="39"/>
        <v>27950</v>
      </c>
      <c r="B205" s="20" t="str">
        <f t="shared" si="46"/>
        <v>https://sv_printurl?email=sv_email&amp;AuthID=sv_auth&amp;Redirect=exportView.aspx&amp;X=sv_xdata&amp;Grid=sv_griddata&amp;Print=sv_org_group_grid@-.Statement@-.@-.@-.@-.@-.@-.@-.@-.0@-.&lt;&gt;@-.@-.like@-.like@-.@-.like@-.like@-.@-.like@-.@-.@-.sv_rrid@-.@-.@-.&amp;SO=Y&amp;RVO=Y&amp;PDFID=Lydia Pepin_27950/DT=Print Statement</v>
      </c>
      <c r="C205" s="4" t="str">
        <f t="shared" si="47"/>
        <v>Statement</v>
      </c>
      <c r="D205" s="4" t="str">
        <f t="shared" si="40"/>
        <v>Lydia Pepin_27950</v>
      </c>
      <c r="E205" s="20"/>
      <c r="F205" s="15"/>
      <c r="G205" s="4" t="s">
        <v>104</v>
      </c>
      <c r="H205" s="18">
        <f t="shared" si="41"/>
        <v>11498</v>
      </c>
      <c r="I205" s="4">
        <v>27950</v>
      </c>
      <c r="J205" s="6" t="s">
        <v>432</v>
      </c>
      <c r="K205" s="6" t="s">
        <v>45</v>
      </c>
      <c r="L205" s="6" t="s">
        <v>46</v>
      </c>
      <c r="M205" s="6" t="s">
        <v>46</v>
      </c>
      <c r="N205" s="23">
        <v>40231</v>
      </c>
      <c r="O205" s="12">
        <v>28600</v>
      </c>
      <c r="P205" s="4" t="s">
        <v>406</v>
      </c>
      <c r="Q205" s="2" t="s">
        <v>56</v>
      </c>
      <c r="R205" s="7">
        <v>0.02</v>
      </c>
      <c r="S205" s="36">
        <f t="shared" si="48"/>
        <v>1072</v>
      </c>
      <c r="T205" s="36">
        <f t="shared" si="42"/>
        <v>29172</v>
      </c>
      <c r="U205" s="37">
        <f t="shared" si="49"/>
        <v>0.05</v>
      </c>
      <c r="V205" s="38">
        <f t="shared" si="43"/>
        <v>1430</v>
      </c>
      <c r="W205" s="8">
        <v>1</v>
      </c>
      <c r="X205" s="38">
        <f t="shared" si="44"/>
        <v>1430</v>
      </c>
      <c r="Y205" s="39">
        <f t="shared" si="45"/>
        <v>1144</v>
      </c>
      <c r="Z205" s="14"/>
      <c r="AA205" s="30"/>
      <c r="AB205" s="30" t="str">
        <f t="shared" si="50"/>
        <v>;</v>
      </c>
      <c r="AC205" s="30">
        <f>ROW()</f>
        <v>205</v>
      </c>
      <c r="AD205" s="34"/>
      <c r="AE205" s="28"/>
      <c r="AF205" s="28"/>
      <c r="AG205" s="28"/>
      <c r="AH205" s="28"/>
      <c r="AI205" s="28"/>
      <c r="AJ205" s="28"/>
      <c r="AK205" s="28"/>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t="s">
        <v>14</v>
      </c>
      <c r="BK205" s="27">
        <v>44651.6808564815</v>
      </c>
      <c r="BL205" s="1"/>
    </row>
    <row r="206" spans="1:64" x14ac:dyDescent="0.2">
      <c r="A206" s="1">
        <f t="shared" si="39"/>
        <v>28014</v>
      </c>
      <c r="B206" s="20" t="str">
        <f t="shared" si="46"/>
        <v>https://sv_printurl?email=sv_email&amp;AuthID=sv_auth&amp;Redirect=exportView.aspx&amp;X=sv_xdata&amp;Grid=sv_griddata&amp;Print=sv_org_group_grid@-.Statement@-.@-.@-.@-.@-.@-.@-.@-.0@-.&lt;&gt;@-.@-.like@-.like@-.@-.like@-.like@-.@-.like@-.@-.@-.sv_rrid@-.@-.@-.&amp;SO=Y&amp;RVO=Y&amp;PDFID=Terry Hair_28014/DT=Print Statement</v>
      </c>
      <c r="C206" s="4" t="str">
        <f t="shared" si="47"/>
        <v>Statement</v>
      </c>
      <c r="D206" s="4" t="str">
        <f t="shared" si="40"/>
        <v>Terry Hair_28014</v>
      </c>
      <c r="E206" s="20"/>
      <c r="F206" s="15"/>
      <c r="G206" s="4" t="s">
        <v>104</v>
      </c>
      <c r="H206" s="18">
        <f t="shared" si="41"/>
        <v>11498</v>
      </c>
      <c r="I206" s="4">
        <v>28014</v>
      </c>
      <c r="J206" s="6" t="s">
        <v>433</v>
      </c>
      <c r="K206" s="6" t="s">
        <v>45</v>
      </c>
      <c r="L206" s="6" t="s">
        <v>46</v>
      </c>
      <c r="M206" s="6" t="s">
        <v>46</v>
      </c>
      <c r="N206" s="23">
        <v>40231</v>
      </c>
      <c r="O206" s="12">
        <v>26000</v>
      </c>
      <c r="P206" s="4" t="s">
        <v>408</v>
      </c>
      <c r="Q206" s="2" t="s">
        <v>56</v>
      </c>
      <c r="R206" s="7">
        <v>1.4999999999999999E-2</v>
      </c>
      <c r="S206" s="36">
        <f t="shared" si="48"/>
        <v>890</v>
      </c>
      <c r="T206" s="36">
        <f t="shared" si="42"/>
        <v>26389.999999999996</v>
      </c>
      <c r="U206" s="37">
        <f t="shared" si="49"/>
        <v>0.05</v>
      </c>
      <c r="V206" s="38">
        <f t="shared" si="43"/>
        <v>1300</v>
      </c>
      <c r="W206" s="8">
        <v>1</v>
      </c>
      <c r="X206" s="38">
        <f t="shared" si="44"/>
        <v>1300</v>
      </c>
      <c r="Y206" s="39">
        <f t="shared" si="45"/>
        <v>1040</v>
      </c>
      <c r="Z206" s="14"/>
      <c r="AA206" s="30"/>
      <c r="AB206" s="30" t="str">
        <f t="shared" si="50"/>
        <v>;</v>
      </c>
      <c r="AC206" s="30">
        <f>ROW()</f>
        <v>206</v>
      </c>
      <c r="AD206" s="34"/>
      <c r="AE206" s="28"/>
      <c r="AF206" s="28"/>
      <c r="AG206" s="28"/>
      <c r="AH206" s="28"/>
      <c r="AI206" s="28"/>
      <c r="AJ206" s="28"/>
      <c r="AK206" s="28"/>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t="s">
        <v>14</v>
      </c>
      <c r="BK206" s="27">
        <v>44651.6808564815</v>
      </c>
      <c r="BL206" s="1"/>
    </row>
    <row r="207" spans="1:64" x14ac:dyDescent="0.2">
      <c r="A207" s="1">
        <f t="shared" si="39"/>
        <v>28178</v>
      </c>
      <c r="B207" s="20" t="str">
        <f t="shared" si="46"/>
        <v>https://sv_printurl?email=sv_email&amp;AuthID=sv_auth&amp;Redirect=exportView.aspx&amp;X=sv_xdata&amp;Grid=sv_griddata&amp;Print=sv_org_group_grid@-.Statement@-.@-.@-.@-.@-.@-.@-.@-.0@-.&lt;&gt;@-.@-.like@-.like@-.@-.like@-.like@-.@-.like@-.@-.@-.sv_rrid@-.@-.@-.&amp;SO=Y&amp;RVO=Y&amp;PDFID=Maxine Lehmann_28178/DT=Print Statement</v>
      </c>
      <c r="C207" s="4" t="str">
        <f t="shared" si="47"/>
        <v>Statement</v>
      </c>
      <c r="D207" s="4" t="str">
        <f t="shared" si="40"/>
        <v>Maxine Lehmann_28178</v>
      </c>
      <c r="E207" s="20"/>
      <c r="F207" s="15"/>
      <c r="G207" s="4" t="s">
        <v>130</v>
      </c>
      <c r="H207" s="18">
        <f t="shared" si="41"/>
        <v>29342</v>
      </c>
      <c r="I207" s="4">
        <v>28178</v>
      </c>
      <c r="J207" s="6" t="s">
        <v>434</v>
      </c>
      <c r="K207" s="6" t="s">
        <v>45</v>
      </c>
      <c r="L207" s="6" t="s">
        <v>46</v>
      </c>
      <c r="M207" s="6" t="s">
        <v>46</v>
      </c>
      <c r="N207" s="23">
        <v>40238</v>
      </c>
      <c r="O207" s="12">
        <v>28600</v>
      </c>
      <c r="P207" s="4" t="s">
        <v>178</v>
      </c>
      <c r="Q207" s="2" t="s">
        <v>59</v>
      </c>
      <c r="R207" s="7">
        <v>0.05</v>
      </c>
      <c r="S207" s="36">
        <f t="shared" si="48"/>
        <v>1930</v>
      </c>
      <c r="T207" s="36">
        <f t="shared" si="42"/>
        <v>30030</v>
      </c>
      <c r="U207" s="37">
        <f t="shared" si="49"/>
        <v>0.05</v>
      </c>
      <c r="V207" s="38">
        <f t="shared" si="43"/>
        <v>1430</v>
      </c>
      <c r="W207" s="8">
        <v>1</v>
      </c>
      <c r="X207" s="38">
        <f t="shared" si="44"/>
        <v>1430</v>
      </c>
      <c r="Y207" s="39">
        <f t="shared" si="45"/>
        <v>1144</v>
      </c>
      <c r="Z207" s="14"/>
      <c r="AA207" s="30"/>
      <c r="AB207" s="30" t="str">
        <f t="shared" si="50"/>
        <v>;</v>
      </c>
      <c r="AC207" s="30">
        <f>ROW()</f>
        <v>207</v>
      </c>
      <c r="AD207" s="34"/>
      <c r="AE207" s="28"/>
      <c r="AF207" s="28"/>
      <c r="AG207" s="28"/>
      <c r="AH207" s="28"/>
      <c r="AI207" s="28"/>
      <c r="AJ207" s="28"/>
      <c r="AK207" s="28"/>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t="s">
        <v>14</v>
      </c>
      <c r="BK207" s="27">
        <v>44651.6808564815</v>
      </c>
      <c r="BL207" s="1"/>
    </row>
    <row r="208" spans="1:64" x14ac:dyDescent="0.2">
      <c r="A208" s="1">
        <f t="shared" si="39"/>
        <v>28379</v>
      </c>
      <c r="B208" s="20" t="str">
        <f t="shared" si="46"/>
        <v>https://sv_printurl?email=sv_email&amp;AuthID=sv_auth&amp;Redirect=exportView.aspx&amp;X=sv_xdata&amp;Grid=sv_griddata&amp;Print=sv_org_group_grid@-.Statement@-.@-.@-.@-.@-.@-.@-.@-.0@-.&lt;&gt;@-.@-.like@-.like@-.@-.like@-.like@-.@-.like@-.@-.@-.sv_rrid@-.@-.@-.&amp;SO=Y&amp;RVO=Y&amp;PDFID=Eric Durst_28379/DT=Print Statement</v>
      </c>
      <c r="C208" s="4" t="str">
        <f t="shared" si="47"/>
        <v>Statement</v>
      </c>
      <c r="D208" s="4" t="str">
        <f t="shared" si="40"/>
        <v>Eric Durst_28379</v>
      </c>
      <c r="E208" s="20"/>
      <c r="F208" s="15"/>
      <c r="G208" s="4" t="s">
        <v>104</v>
      </c>
      <c r="H208" s="18">
        <f t="shared" si="41"/>
        <v>11498</v>
      </c>
      <c r="I208" s="4">
        <v>28379</v>
      </c>
      <c r="J208" s="6" t="s">
        <v>435</v>
      </c>
      <c r="K208" s="6" t="s">
        <v>45</v>
      </c>
      <c r="L208" s="6" t="s">
        <v>46</v>
      </c>
      <c r="M208" s="6" t="s">
        <v>46</v>
      </c>
      <c r="N208" s="23">
        <v>40245</v>
      </c>
      <c r="O208" s="12">
        <v>23400</v>
      </c>
      <c r="P208" s="4" t="s">
        <v>410</v>
      </c>
      <c r="Q208" s="2" t="s">
        <v>59</v>
      </c>
      <c r="R208" s="7">
        <v>0.05</v>
      </c>
      <c r="S208" s="36">
        <f t="shared" si="48"/>
        <v>1670</v>
      </c>
      <c r="T208" s="36">
        <f t="shared" si="42"/>
        <v>24570</v>
      </c>
      <c r="U208" s="37">
        <f t="shared" si="49"/>
        <v>0.05</v>
      </c>
      <c r="V208" s="38">
        <f t="shared" si="43"/>
        <v>1170</v>
      </c>
      <c r="W208" s="8">
        <v>1</v>
      </c>
      <c r="X208" s="38">
        <f t="shared" si="44"/>
        <v>1170</v>
      </c>
      <c r="Y208" s="39">
        <f t="shared" si="45"/>
        <v>936</v>
      </c>
      <c r="Z208" s="14"/>
      <c r="AA208" s="30"/>
      <c r="AB208" s="30" t="str">
        <f t="shared" si="50"/>
        <v>;</v>
      </c>
      <c r="AC208" s="30">
        <f>ROW()</f>
        <v>208</v>
      </c>
      <c r="AD208" s="34"/>
      <c r="AE208" s="28"/>
      <c r="AF208" s="28"/>
      <c r="AG208" s="28"/>
      <c r="AH208" s="28"/>
      <c r="AI208" s="28"/>
      <c r="AJ208" s="28"/>
      <c r="AK208" s="28"/>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t="s">
        <v>14</v>
      </c>
      <c r="BK208" s="27">
        <v>44651.6808564815</v>
      </c>
      <c r="BL208" s="1"/>
    </row>
    <row r="209" spans="1:64" x14ac:dyDescent="0.2">
      <c r="A209" s="1">
        <f t="shared" si="39"/>
        <v>28380</v>
      </c>
      <c r="B209" s="20" t="str">
        <f t="shared" si="46"/>
        <v>https://sv_printurl?email=sv_email&amp;AuthID=sv_auth&amp;Redirect=exportView.aspx&amp;X=sv_xdata&amp;Grid=sv_griddata&amp;Print=sv_org_group_grid@-.Statement@-.@-.@-.@-.@-.@-.@-.@-.0@-.&lt;&gt;@-.@-.like@-.like@-.@-.like@-.like@-.@-.like@-.@-.@-.sv_rrid@-.@-.@-.&amp;SO=Y&amp;RVO=Y&amp;PDFID=Monique Fecteau_28380/DT=Print Statement</v>
      </c>
      <c r="C209" s="4" t="str">
        <f t="shared" si="47"/>
        <v>Statement</v>
      </c>
      <c r="D209" s="4" t="str">
        <f t="shared" si="40"/>
        <v>Monique Fecteau_28380</v>
      </c>
      <c r="E209" s="20"/>
      <c r="F209" s="15"/>
      <c r="G209" s="4" t="s">
        <v>104</v>
      </c>
      <c r="H209" s="18">
        <f t="shared" si="41"/>
        <v>11498</v>
      </c>
      <c r="I209" s="4">
        <v>28380</v>
      </c>
      <c r="J209" s="6" t="s">
        <v>436</v>
      </c>
      <c r="K209" s="6" t="s">
        <v>45</v>
      </c>
      <c r="L209" s="6" t="s">
        <v>46</v>
      </c>
      <c r="M209" s="6" t="s">
        <v>46</v>
      </c>
      <c r="N209" s="23">
        <v>40245</v>
      </c>
      <c r="O209" s="12">
        <v>23400</v>
      </c>
      <c r="P209" s="4" t="s">
        <v>412</v>
      </c>
      <c r="Q209" s="2" t="s">
        <v>56</v>
      </c>
      <c r="R209" s="7">
        <v>0.02</v>
      </c>
      <c r="S209" s="36">
        <f t="shared" si="48"/>
        <v>968</v>
      </c>
      <c r="T209" s="36">
        <f t="shared" si="42"/>
        <v>23868</v>
      </c>
      <c r="U209" s="37">
        <f t="shared" si="49"/>
        <v>0.05</v>
      </c>
      <c r="V209" s="38">
        <f t="shared" si="43"/>
        <v>1170</v>
      </c>
      <c r="W209" s="8">
        <v>1</v>
      </c>
      <c r="X209" s="38">
        <f t="shared" si="44"/>
        <v>1170</v>
      </c>
      <c r="Y209" s="39">
        <f t="shared" si="45"/>
        <v>936</v>
      </c>
      <c r="Z209" s="14"/>
      <c r="AA209" s="30"/>
      <c r="AB209" s="30" t="str">
        <f t="shared" si="50"/>
        <v>;</v>
      </c>
      <c r="AC209" s="30">
        <f>ROW()</f>
        <v>209</v>
      </c>
      <c r="AD209" s="34"/>
      <c r="AE209" s="28"/>
      <c r="AF209" s="28"/>
      <c r="AG209" s="28"/>
      <c r="AH209" s="28"/>
      <c r="AI209" s="28"/>
      <c r="AJ209" s="28"/>
      <c r="AK209" s="28"/>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t="s">
        <v>14</v>
      </c>
      <c r="BK209" s="27">
        <v>44651.6808564815</v>
      </c>
      <c r="BL209" s="1"/>
    </row>
    <row r="210" spans="1:64" x14ac:dyDescent="0.2">
      <c r="A210" s="1">
        <f t="shared" si="39"/>
        <v>28756</v>
      </c>
      <c r="B210" s="20" t="str">
        <f t="shared" si="46"/>
        <v>https://sv_printurl?email=sv_email&amp;AuthID=sv_auth&amp;Redirect=exportView.aspx&amp;X=sv_xdata&amp;Grid=sv_griddata&amp;Print=sv_org_group_grid@-.Statement@-.@-.@-.@-.@-.@-.@-.@-.0@-.&lt;&gt;@-.@-.like@-.like@-.@-.like@-.like@-.@-.like@-.@-.@-.sv_rrid@-.@-.@-.&amp;SO=Y&amp;RVO=Y&amp;PDFID=Vincent Cole_28756/DT=Print Statement</v>
      </c>
      <c r="C210" s="4" t="str">
        <f t="shared" si="47"/>
        <v>Statement</v>
      </c>
      <c r="D210" s="4" t="str">
        <f t="shared" si="40"/>
        <v>Vincent Cole_28756</v>
      </c>
      <c r="E210" s="20"/>
      <c r="F210" s="15"/>
      <c r="G210" s="4" t="s">
        <v>104</v>
      </c>
      <c r="H210" s="18">
        <f t="shared" si="41"/>
        <v>11498</v>
      </c>
      <c r="I210" s="4">
        <v>28756</v>
      </c>
      <c r="J210" s="6" t="s">
        <v>437</v>
      </c>
      <c r="K210" s="6" t="s">
        <v>45</v>
      </c>
      <c r="L210" s="6" t="s">
        <v>46</v>
      </c>
      <c r="M210" s="6" t="s">
        <v>46</v>
      </c>
      <c r="N210" s="23">
        <v>40259</v>
      </c>
      <c r="O210" s="12">
        <v>26000</v>
      </c>
      <c r="P210" s="4" t="s">
        <v>178</v>
      </c>
      <c r="Q210" s="2" t="s">
        <v>56</v>
      </c>
      <c r="R210" s="7">
        <v>2.5000000000000001E-2</v>
      </c>
      <c r="S210" s="36">
        <f t="shared" si="48"/>
        <v>1150</v>
      </c>
      <c r="T210" s="36">
        <f t="shared" si="42"/>
        <v>26649.999999999996</v>
      </c>
      <c r="U210" s="37">
        <f t="shared" si="49"/>
        <v>0.05</v>
      </c>
      <c r="V210" s="38">
        <f t="shared" si="43"/>
        <v>1300</v>
      </c>
      <c r="W210" s="8">
        <v>1</v>
      </c>
      <c r="X210" s="38">
        <f t="shared" si="44"/>
        <v>1300</v>
      </c>
      <c r="Y210" s="39">
        <f t="shared" si="45"/>
        <v>1040</v>
      </c>
      <c r="Z210" s="14"/>
      <c r="AA210" s="30"/>
      <c r="AB210" s="30" t="str">
        <f t="shared" si="50"/>
        <v>;</v>
      </c>
      <c r="AC210" s="30">
        <f>ROW()</f>
        <v>210</v>
      </c>
      <c r="AD210" s="34"/>
      <c r="AE210" s="28"/>
      <c r="AF210" s="28"/>
      <c r="AG210" s="28"/>
      <c r="AH210" s="28"/>
      <c r="AI210" s="28"/>
      <c r="AJ210" s="28"/>
      <c r="AK210" s="28"/>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t="s">
        <v>14</v>
      </c>
      <c r="BK210" s="27">
        <v>44651.6808564815</v>
      </c>
      <c r="BL210" s="1"/>
    </row>
    <row r="211" spans="1:64" x14ac:dyDescent="0.2">
      <c r="A211" s="1">
        <f t="shared" si="39"/>
        <v>28810</v>
      </c>
      <c r="B211" s="20" t="str">
        <f t="shared" si="46"/>
        <v>https://sv_printurl?email=sv_email&amp;AuthID=sv_auth&amp;Redirect=exportView.aspx&amp;X=sv_xdata&amp;Grid=sv_griddata&amp;Print=sv_org_group_grid@-.Statement@-.@-.@-.@-.@-.@-.@-.@-.0@-.&lt;&gt;@-.@-.like@-.like@-.@-.like@-.like@-.@-.like@-.@-.@-.sv_rrid@-.@-.@-.&amp;SO=Y&amp;RVO=Y&amp;PDFID=Nicholas Harlan_28810/DT=Print Statement</v>
      </c>
      <c r="C211" s="4" t="str">
        <f t="shared" si="47"/>
        <v>Statement</v>
      </c>
      <c r="D211" s="4" t="str">
        <f t="shared" si="40"/>
        <v>Nicholas Harlan_28810</v>
      </c>
      <c r="E211" s="20"/>
      <c r="F211" s="15"/>
      <c r="G211" s="4" t="s">
        <v>53</v>
      </c>
      <c r="H211" s="18">
        <f t="shared" si="41"/>
        <v>11351</v>
      </c>
      <c r="I211" s="4">
        <v>28810</v>
      </c>
      <c r="J211" s="6" t="s">
        <v>438</v>
      </c>
      <c r="K211" s="6" t="s">
        <v>45</v>
      </c>
      <c r="L211" s="6" t="s">
        <v>46</v>
      </c>
      <c r="M211" s="6" t="s">
        <v>46</v>
      </c>
      <c r="N211" s="23">
        <v>40259</v>
      </c>
      <c r="O211" s="12">
        <v>26000</v>
      </c>
      <c r="P211" s="4" t="s">
        <v>415</v>
      </c>
      <c r="Q211" s="2" t="s">
        <v>59</v>
      </c>
      <c r="R211" s="7">
        <v>0.05</v>
      </c>
      <c r="S211" s="36">
        <f t="shared" si="48"/>
        <v>1800</v>
      </c>
      <c r="T211" s="36">
        <f t="shared" si="42"/>
        <v>27300</v>
      </c>
      <c r="U211" s="37">
        <f t="shared" si="49"/>
        <v>0.05</v>
      </c>
      <c r="V211" s="38">
        <f t="shared" si="43"/>
        <v>1300</v>
      </c>
      <c r="W211" s="8">
        <v>1</v>
      </c>
      <c r="X211" s="38">
        <f t="shared" si="44"/>
        <v>1300</v>
      </c>
      <c r="Y211" s="39">
        <f t="shared" si="45"/>
        <v>1040</v>
      </c>
      <c r="Z211" s="14"/>
      <c r="AA211" s="30"/>
      <c r="AB211" s="30" t="str">
        <f t="shared" si="50"/>
        <v>;</v>
      </c>
      <c r="AC211" s="30">
        <f>ROW()</f>
        <v>211</v>
      </c>
      <c r="AD211" s="34"/>
      <c r="AE211" s="28"/>
      <c r="AF211" s="28"/>
      <c r="AG211" s="28"/>
      <c r="AH211" s="28"/>
      <c r="AI211" s="28"/>
      <c r="AJ211" s="28"/>
      <c r="AK211" s="28"/>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t="s">
        <v>14</v>
      </c>
      <c r="BK211" s="27">
        <v>44651.6808564815</v>
      </c>
      <c r="BL211" s="1"/>
    </row>
    <row r="212" spans="1:64" x14ac:dyDescent="0.2">
      <c r="A212" s="1">
        <f t="shared" si="39"/>
        <v>28918</v>
      </c>
      <c r="B212" s="20" t="str">
        <f t="shared" si="46"/>
        <v>https://sv_printurl?email=sv_email&amp;AuthID=sv_auth&amp;Redirect=exportView.aspx&amp;X=sv_xdata&amp;Grid=sv_griddata&amp;Print=sv_org_group_grid@-.Statement@-.@-.@-.@-.@-.@-.@-.@-.0@-.&lt;&gt;@-.@-.like@-.like@-.@-.like@-.like@-.@-.like@-.@-.@-.sv_rrid@-.@-.@-.&amp;SO=Y&amp;RVO=Y&amp;PDFID=Tonya Coronado_28918/DT=Print Statement</v>
      </c>
      <c r="C212" s="4" t="str">
        <f t="shared" si="47"/>
        <v>Statement</v>
      </c>
      <c r="D212" s="4" t="str">
        <f t="shared" si="40"/>
        <v>Tonya Coronado_28918</v>
      </c>
      <c r="E212" s="20"/>
      <c r="F212" s="15"/>
      <c r="G212" s="4" t="s">
        <v>104</v>
      </c>
      <c r="H212" s="18">
        <f t="shared" si="41"/>
        <v>11498</v>
      </c>
      <c r="I212" s="4">
        <v>28918</v>
      </c>
      <c r="J212" s="6" t="s">
        <v>439</v>
      </c>
      <c r="K212" s="6" t="s">
        <v>45</v>
      </c>
      <c r="L212" s="6" t="s">
        <v>46</v>
      </c>
      <c r="M212" s="6" t="s">
        <v>46</v>
      </c>
      <c r="N212" s="23">
        <v>40268</v>
      </c>
      <c r="O212" s="12">
        <v>24710</v>
      </c>
      <c r="P212" s="4" t="s">
        <v>417</v>
      </c>
      <c r="Q212" s="2" t="s">
        <v>56</v>
      </c>
      <c r="R212" s="7">
        <v>0.02</v>
      </c>
      <c r="S212" s="36">
        <f t="shared" si="48"/>
        <v>994.2</v>
      </c>
      <c r="T212" s="36">
        <f t="shared" si="42"/>
        <v>25204.2</v>
      </c>
      <c r="U212" s="37">
        <f t="shared" si="49"/>
        <v>0.05</v>
      </c>
      <c r="V212" s="38">
        <f t="shared" si="43"/>
        <v>1235.5</v>
      </c>
      <c r="W212" s="8">
        <v>1</v>
      </c>
      <c r="X212" s="38">
        <f t="shared" si="44"/>
        <v>1235.5</v>
      </c>
      <c r="Y212" s="39">
        <f t="shared" si="45"/>
        <v>988.4</v>
      </c>
      <c r="Z212" s="14"/>
      <c r="AA212" s="30"/>
      <c r="AB212" s="30" t="str">
        <f t="shared" si="50"/>
        <v>;</v>
      </c>
      <c r="AC212" s="30">
        <f>ROW()</f>
        <v>212</v>
      </c>
      <c r="AD212" s="34"/>
      <c r="AE212" s="28"/>
      <c r="AF212" s="28"/>
      <c r="AG212" s="28"/>
      <c r="AH212" s="28"/>
      <c r="AI212" s="28"/>
      <c r="AJ212" s="28"/>
      <c r="AK212" s="28"/>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t="s">
        <v>14</v>
      </c>
      <c r="BK212" s="27">
        <v>44651.6808564815</v>
      </c>
      <c r="BL212" s="1"/>
    </row>
    <row r="213" spans="1:64" x14ac:dyDescent="0.2">
      <c r="A213" s="1">
        <f t="shared" si="39"/>
        <v>28953</v>
      </c>
      <c r="B213" s="20" t="str">
        <f t="shared" si="46"/>
        <v>https://sv_printurl?email=sv_email&amp;AuthID=sv_auth&amp;Redirect=exportView.aspx&amp;X=sv_xdata&amp;Grid=sv_griddata&amp;Print=sv_org_group_grid@-.Statement@-.@-.@-.@-.@-.@-.@-.@-.0@-.&lt;&gt;@-.@-.like@-.like@-.@-.like@-.like@-.@-.like@-.@-.@-.sv_rrid@-.@-.@-.&amp;SO=Y&amp;RVO=Y&amp;PDFID=Harold Jeffries_28953/DT=Print Statement</v>
      </c>
      <c r="C213" s="4" t="str">
        <f t="shared" si="47"/>
        <v>Statement</v>
      </c>
      <c r="D213" s="4" t="str">
        <f t="shared" si="40"/>
        <v>Harold Jeffries_28953</v>
      </c>
      <c r="E213" s="20"/>
      <c r="F213" s="15"/>
      <c r="G213" s="4" t="s">
        <v>53</v>
      </c>
      <c r="H213" s="18">
        <f t="shared" si="41"/>
        <v>11351</v>
      </c>
      <c r="I213" s="4">
        <v>28953</v>
      </c>
      <c r="J213" s="6" t="s">
        <v>440</v>
      </c>
      <c r="K213" s="6" t="s">
        <v>45</v>
      </c>
      <c r="L213" s="6" t="s">
        <v>46</v>
      </c>
      <c r="M213" s="6" t="s">
        <v>46</v>
      </c>
      <c r="N213" s="23">
        <v>40260</v>
      </c>
      <c r="O213" s="12">
        <v>26000</v>
      </c>
      <c r="P213" s="4" t="s">
        <v>58</v>
      </c>
      <c r="Q213" s="2" t="s">
        <v>48</v>
      </c>
      <c r="R213" s="7">
        <v>0</v>
      </c>
      <c r="S213" s="36">
        <f t="shared" si="48"/>
        <v>500</v>
      </c>
      <c r="T213" s="36">
        <f t="shared" si="42"/>
        <v>26000</v>
      </c>
      <c r="U213" s="37">
        <f t="shared" si="49"/>
        <v>0.05</v>
      </c>
      <c r="V213" s="38">
        <f t="shared" si="43"/>
        <v>1300</v>
      </c>
      <c r="W213" s="8">
        <v>1</v>
      </c>
      <c r="X213" s="38">
        <f t="shared" si="44"/>
        <v>1300</v>
      </c>
      <c r="Y213" s="39">
        <f t="shared" si="45"/>
        <v>1040</v>
      </c>
      <c r="Z213" s="14"/>
      <c r="AA213" s="30"/>
      <c r="AB213" s="30" t="str">
        <f t="shared" si="50"/>
        <v>;</v>
      </c>
      <c r="AC213" s="30">
        <f>ROW()</f>
        <v>213</v>
      </c>
      <c r="AD213" s="34"/>
      <c r="AE213" s="28"/>
      <c r="AF213" s="28"/>
      <c r="AG213" s="28"/>
      <c r="AH213" s="28"/>
      <c r="AI213" s="28"/>
      <c r="AJ213" s="28"/>
      <c r="AK213" s="28"/>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t="s">
        <v>14</v>
      </c>
      <c r="BK213" s="27">
        <v>44651.6808564815</v>
      </c>
      <c r="BL213" s="1"/>
    </row>
    <row r="214" spans="1:64" x14ac:dyDescent="0.2">
      <c r="A214" s="1">
        <f t="shared" si="39"/>
        <v>29269</v>
      </c>
      <c r="B214" s="20" t="str">
        <f t="shared" si="46"/>
        <v>https://sv_printurl?email=sv_email&amp;AuthID=sv_auth&amp;Redirect=exportView.aspx&amp;X=sv_xdata&amp;Grid=sv_griddata&amp;Print=sv_org_group_grid@-.Statement@-.@-.@-.@-.@-.@-.@-.@-.0@-.&lt;&gt;@-.@-.like@-.like@-.@-.like@-.like@-.@-.like@-.@-.@-.sv_rrid@-.@-.@-.&amp;SO=Y&amp;RVO=Y&amp;PDFID=Leonard Schell_29269/DT=Print Statement</v>
      </c>
      <c r="C214" s="4" t="str">
        <f t="shared" si="47"/>
        <v>Statement</v>
      </c>
      <c r="D214" s="4" t="str">
        <f t="shared" si="40"/>
        <v>Leonard Schell_29269</v>
      </c>
      <c r="E214" s="20"/>
      <c r="F214" s="15"/>
      <c r="G214" s="4" t="s">
        <v>90</v>
      </c>
      <c r="H214" s="18">
        <f t="shared" si="41"/>
        <v>29271</v>
      </c>
      <c r="I214" s="4">
        <v>29269</v>
      </c>
      <c r="J214" s="6" t="s">
        <v>82</v>
      </c>
      <c r="K214" s="6" t="s">
        <v>45</v>
      </c>
      <c r="L214" s="6" t="s">
        <v>46</v>
      </c>
      <c r="M214" s="6" t="s">
        <v>46</v>
      </c>
      <c r="N214" s="23">
        <v>39202</v>
      </c>
      <c r="O214" s="12">
        <v>55676</v>
      </c>
      <c r="P214" s="4" t="s">
        <v>198</v>
      </c>
      <c r="Q214" s="2" t="s">
        <v>56</v>
      </c>
      <c r="R214" s="7">
        <v>0.02</v>
      </c>
      <c r="S214" s="36">
        <f t="shared" si="48"/>
        <v>1613.52</v>
      </c>
      <c r="T214" s="36">
        <f t="shared" si="42"/>
        <v>56789.520000000004</v>
      </c>
      <c r="U214" s="37">
        <f t="shared" si="49"/>
        <v>0.05</v>
      </c>
      <c r="V214" s="38">
        <f t="shared" si="43"/>
        <v>2783.8</v>
      </c>
      <c r="W214" s="8">
        <v>1</v>
      </c>
      <c r="X214" s="38">
        <f t="shared" si="44"/>
        <v>2783.8</v>
      </c>
      <c r="Y214" s="39">
        <f t="shared" si="45"/>
        <v>2227.04</v>
      </c>
      <c r="Z214" s="14"/>
      <c r="AA214" s="30"/>
      <c r="AB214" s="30" t="str">
        <f t="shared" si="50"/>
        <v>;</v>
      </c>
      <c r="AC214" s="30">
        <f>ROW()</f>
        <v>214</v>
      </c>
      <c r="AD214" s="34"/>
      <c r="AE214" s="28"/>
      <c r="AF214" s="28"/>
      <c r="AG214" s="28"/>
      <c r="AH214" s="28"/>
      <c r="AI214" s="28"/>
      <c r="AJ214" s="28"/>
      <c r="AK214" s="28"/>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t="s">
        <v>14</v>
      </c>
      <c r="BK214" s="27">
        <v>44651.6808564815</v>
      </c>
      <c r="BL214" s="1"/>
    </row>
    <row r="215" spans="1:64" x14ac:dyDescent="0.2">
      <c r="A215" s="1">
        <f t="shared" si="39"/>
        <v>29271</v>
      </c>
      <c r="B215" s="20" t="str">
        <f t="shared" si="46"/>
        <v>https://sv_printurl?email=sv_email&amp;AuthID=sv_auth&amp;Redirect=exportView.aspx&amp;X=sv_xdata&amp;Grid=sv_griddata&amp;Print=sv_org_group_grid@-.Statement@-.@-.@-.@-.@-.@-.@-.@-.0@-.&lt;&gt;@-.@-.like@-.like@-.@-.like@-.like@-.@-.like@-.@-.@-.sv_rrid@-.@-.@-.&amp;SO=Y&amp;RVO=Y&amp;PDFID=Eugene Coe_29271/DT=Print Statement</v>
      </c>
      <c r="C215" s="4" t="str">
        <f t="shared" si="47"/>
        <v>Statement</v>
      </c>
      <c r="D215" s="4" t="str">
        <f t="shared" si="40"/>
        <v>Eugene Coe_29271</v>
      </c>
      <c r="E215" s="20"/>
      <c r="F215" s="15"/>
      <c r="G215" s="4" t="s">
        <v>393</v>
      </c>
      <c r="H215" s="18">
        <f t="shared" si="41"/>
        <v>12345</v>
      </c>
      <c r="I215" s="4">
        <v>29271</v>
      </c>
      <c r="J215" s="6" t="s">
        <v>90</v>
      </c>
      <c r="K215" s="6" t="s">
        <v>45</v>
      </c>
      <c r="L215" s="6" t="s">
        <v>46</v>
      </c>
      <c r="M215" s="6" t="s">
        <v>46</v>
      </c>
      <c r="N215" s="23">
        <v>39202</v>
      </c>
      <c r="O215" s="12">
        <v>64567</v>
      </c>
      <c r="P215" s="4" t="s">
        <v>394</v>
      </c>
      <c r="Q215" s="2" t="s">
        <v>59</v>
      </c>
      <c r="R215" s="7">
        <v>0.05</v>
      </c>
      <c r="S215" s="36">
        <f t="shared" si="48"/>
        <v>3728.3500000000004</v>
      </c>
      <c r="T215" s="36">
        <f t="shared" si="42"/>
        <v>67795.350000000006</v>
      </c>
      <c r="U215" s="37">
        <f t="shared" si="49"/>
        <v>0.05</v>
      </c>
      <c r="V215" s="38">
        <f t="shared" si="43"/>
        <v>3228.3500000000004</v>
      </c>
      <c r="W215" s="8">
        <v>1</v>
      </c>
      <c r="X215" s="38">
        <f t="shared" si="44"/>
        <v>3228.3500000000004</v>
      </c>
      <c r="Y215" s="39">
        <f t="shared" si="45"/>
        <v>2582.6799999999998</v>
      </c>
      <c r="Z215" s="14"/>
      <c r="AA215" s="30"/>
      <c r="AB215" s="30" t="str">
        <f t="shared" si="50"/>
        <v>;</v>
      </c>
      <c r="AC215" s="30">
        <f>ROW()</f>
        <v>215</v>
      </c>
      <c r="AD215" s="34"/>
      <c r="AE215" s="28"/>
      <c r="AF215" s="28"/>
      <c r="AG215" s="28"/>
      <c r="AH215" s="28"/>
      <c r="AI215" s="28"/>
      <c r="AJ215" s="28"/>
      <c r="AK215" s="28"/>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t="s">
        <v>14</v>
      </c>
      <c r="BK215" s="27">
        <v>44651.6808564815</v>
      </c>
      <c r="BL215" s="1"/>
    </row>
    <row r="216" spans="1:64" x14ac:dyDescent="0.2">
      <c r="A216" s="1">
        <f t="shared" si="39"/>
        <v>29326</v>
      </c>
      <c r="B216" s="20" t="str">
        <f t="shared" si="46"/>
        <v>https://sv_printurl?email=sv_email&amp;AuthID=sv_auth&amp;Redirect=exportView.aspx&amp;X=sv_xdata&amp;Grid=sv_griddata&amp;Print=sv_org_group_grid@-.Statement@-.@-.@-.@-.@-.@-.@-.@-.0@-.&lt;&gt;@-.@-.like@-.like@-.@-.like@-.like@-.@-.like@-.@-.@-.sv_rrid@-.@-.@-.&amp;SO=Y&amp;RVO=Y&amp;PDFID=Maxine Mceachern_29326/DT=Print Statement</v>
      </c>
      <c r="C216" s="4" t="str">
        <f t="shared" si="47"/>
        <v>Statement</v>
      </c>
      <c r="D216" s="4" t="str">
        <f t="shared" si="40"/>
        <v>Maxine Mceachern_29326</v>
      </c>
      <c r="E216" s="20"/>
      <c r="F216" s="15"/>
      <c r="G216" s="4" t="s">
        <v>90</v>
      </c>
      <c r="H216" s="18">
        <f t="shared" si="41"/>
        <v>29271</v>
      </c>
      <c r="I216" s="4">
        <v>29326</v>
      </c>
      <c r="J216" s="6" t="s">
        <v>215</v>
      </c>
      <c r="K216" s="6" t="s">
        <v>45</v>
      </c>
      <c r="L216" s="6" t="s">
        <v>46</v>
      </c>
      <c r="M216" s="6" t="s">
        <v>46</v>
      </c>
      <c r="N216" s="23">
        <v>39203</v>
      </c>
      <c r="O216" s="12">
        <v>56434</v>
      </c>
      <c r="P216" s="4" t="s">
        <v>394</v>
      </c>
      <c r="Q216" s="2" t="s">
        <v>56</v>
      </c>
      <c r="R216" s="7">
        <v>0.03</v>
      </c>
      <c r="S216" s="36">
        <f t="shared" si="48"/>
        <v>2193.02</v>
      </c>
      <c r="T216" s="36">
        <f t="shared" si="42"/>
        <v>58127.020000000004</v>
      </c>
      <c r="U216" s="37">
        <f t="shared" si="49"/>
        <v>0.05</v>
      </c>
      <c r="V216" s="38">
        <f t="shared" si="43"/>
        <v>2821.7000000000003</v>
      </c>
      <c r="W216" s="8">
        <v>1</v>
      </c>
      <c r="X216" s="38">
        <f t="shared" si="44"/>
        <v>2821.7000000000003</v>
      </c>
      <c r="Y216" s="39">
        <f t="shared" si="45"/>
        <v>2257.36</v>
      </c>
      <c r="Z216" s="14"/>
      <c r="AA216" s="30"/>
      <c r="AB216" s="30" t="str">
        <f t="shared" si="50"/>
        <v>;</v>
      </c>
      <c r="AC216" s="30">
        <f>ROW()</f>
        <v>216</v>
      </c>
      <c r="AD216" s="34"/>
      <c r="AE216" s="28"/>
      <c r="AF216" s="28"/>
      <c r="AG216" s="28"/>
      <c r="AH216" s="28"/>
      <c r="AI216" s="28"/>
      <c r="AJ216" s="28"/>
      <c r="AK216" s="28"/>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t="s">
        <v>14</v>
      </c>
      <c r="BK216" s="27">
        <v>44651.6808564815</v>
      </c>
      <c r="BL216" s="1"/>
    </row>
    <row r="217" spans="1:64" x14ac:dyDescent="0.2">
      <c r="A217" s="1">
        <f t="shared" si="39"/>
        <v>29331</v>
      </c>
      <c r="B217" s="20" t="str">
        <f t="shared" si="46"/>
        <v>https://sv_printurl?email=sv_email&amp;AuthID=sv_auth&amp;Redirect=exportView.aspx&amp;X=sv_xdata&amp;Grid=sv_griddata&amp;Print=sv_org_group_grid@-.Statement@-.@-.@-.@-.@-.@-.@-.@-.0@-.&lt;&gt;@-.@-.like@-.like@-.@-.like@-.like@-.@-.like@-.@-.@-.sv_rrid@-.@-.@-.&amp;SO=Y&amp;RVO=Y&amp;PDFID=Jack Falkner_29331/DT=Print Statement</v>
      </c>
      <c r="C217" s="4" t="str">
        <f t="shared" si="47"/>
        <v>Statement</v>
      </c>
      <c r="D217" s="4" t="str">
        <f t="shared" si="40"/>
        <v>Jack Falkner_29331</v>
      </c>
      <c r="E217" s="20"/>
      <c r="F217" s="15"/>
      <c r="G217" s="4" t="s">
        <v>90</v>
      </c>
      <c r="H217" s="18">
        <f t="shared" si="41"/>
        <v>29271</v>
      </c>
      <c r="I217" s="4">
        <v>29331</v>
      </c>
      <c r="J217" s="6" t="s">
        <v>200</v>
      </c>
      <c r="K217" s="6" t="s">
        <v>45</v>
      </c>
      <c r="L217" s="6" t="s">
        <v>46</v>
      </c>
      <c r="M217" s="6" t="s">
        <v>46</v>
      </c>
      <c r="N217" s="23">
        <v>39202</v>
      </c>
      <c r="O217" s="12">
        <v>48765</v>
      </c>
      <c r="P217" s="4" t="s">
        <v>425</v>
      </c>
      <c r="Q217" s="2" t="s">
        <v>59</v>
      </c>
      <c r="R217" s="7">
        <v>0.04</v>
      </c>
      <c r="S217" s="36">
        <f t="shared" si="48"/>
        <v>2450.6000000000004</v>
      </c>
      <c r="T217" s="36">
        <f t="shared" si="42"/>
        <v>50715.6</v>
      </c>
      <c r="U217" s="37">
        <f t="shared" si="49"/>
        <v>0.05</v>
      </c>
      <c r="V217" s="38">
        <f t="shared" si="43"/>
        <v>2438.25</v>
      </c>
      <c r="W217" s="8">
        <v>1</v>
      </c>
      <c r="X217" s="38">
        <f t="shared" si="44"/>
        <v>2438.25</v>
      </c>
      <c r="Y217" s="39">
        <f t="shared" si="45"/>
        <v>1950.6000000000001</v>
      </c>
      <c r="Z217" s="14"/>
      <c r="AA217" s="30"/>
      <c r="AB217" s="30" t="str">
        <f t="shared" si="50"/>
        <v>;</v>
      </c>
      <c r="AC217" s="30">
        <f>ROW()</f>
        <v>217</v>
      </c>
      <c r="AD217" s="34"/>
      <c r="AE217" s="28"/>
      <c r="AF217" s="28"/>
      <c r="AG217" s="28"/>
      <c r="AH217" s="28"/>
      <c r="AI217" s="28"/>
      <c r="AJ217" s="28"/>
      <c r="AK217" s="28"/>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t="s">
        <v>14</v>
      </c>
      <c r="BK217" s="27">
        <v>44651.6808564815</v>
      </c>
      <c r="BL217" s="1"/>
    </row>
    <row r="218" spans="1:64" x14ac:dyDescent="0.2">
      <c r="A218" s="1">
        <f t="shared" si="39"/>
        <v>29342</v>
      </c>
      <c r="B218" s="20" t="str">
        <f t="shared" si="46"/>
        <v>https://sv_printurl?email=sv_email&amp;AuthID=sv_auth&amp;Redirect=exportView.aspx&amp;X=sv_xdata&amp;Grid=sv_griddata&amp;Print=sv_org_group_grid@-.Statement@-.@-.@-.@-.@-.@-.@-.@-.0@-.&lt;&gt;@-.@-.like@-.like@-.@-.like@-.like@-.@-.like@-.@-.@-.sv_rrid@-.@-.@-.&amp;SO=Y&amp;RVO=Y&amp;PDFID=Steven Van_29342/DT=Print Statement</v>
      </c>
      <c r="C218" s="4" t="str">
        <f t="shared" si="47"/>
        <v>Statement</v>
      </c>
      <c r="D218" s="4" t="str">
        <f t="shared" si="40"/>
        <v>Steven Van_29342</v>
      </c>
      <c r="E218" s="20"/>
      <c r="F218" s="15"/>
      <c r="G218" s="4" t="s">
        <v>90</v>
      </c>
      <c r="H218" s="18">
        <f t="shared" si="41"/>
        <v>29271</v>
      </c>
      <c r="I218" s="4">
        <v>29342</v>
      </c>
      <c r="J218" s="6" t="s">
        <v>130</v>
      </c>
      <c r="K218" s="6" t="s">
        <v>45</v>
      </c>
      <c r="L218" s="6" t="s">
        <v>46</v>
      </c>
      <c r="M218" s="6" t="s">
        <v>46</v>
      </c>
      <c r="N218" s="23">
        <v>39202</v>
      </c>
      <c r="O218" s="12">
        <v>58765</v>
      </c>
      <c r="P218" s="4" t="s">
        <v>198</v>
      </c>
      <c r="Q218" s="2" t="s">
        <v>48</v>
      </c>
      <c r="R218" s="7">
        <v>0</v>
      </c>
      <c r="S218" s="36">
        <f t="shared" si="48"/>
        <v>500</v>
      </c>
      <c r="T218" s="36">
        <f t="shared" si="42"/>
        <v>58765</v>
      </c>
      <c r="U218" s="37">
        <f t="shared" si="49"/>
        <v>0.05</v>
      </c>
      <c r="V218" s="38">
        <f t="shared" si="43"/>
        <v>2938.25</v>
      </c>
      <c r="W218" s="8">
        <v>1</v>
      </c>
      <c r="X218" s="38">
        <f t="shared" si="44"/>
        <v>2938.25</v>
      </c>
      <c r="Y218" s="39">
        <f t="shared" si="45"/>
        <v>2350.6</v>
      </c>
      <c r="Z218" s="14"/>
      <c r="AA218" s="30"/>
      <c r="AB218" s="30" t="str">
        <f t="shared" si="50"/>
        <v>;</v>
      </c>
      <c r="AC218" s="30">
        <f>ROW()</f>
        <v>218</v>
      </c>
      <c r="AD218" s="34"/>
      <c r="AE218" s="28"/>
      <c r="AF218" s="28"/>
      <c r="AG218" s="28"/>
      <c r="AH218" s="28"/>
      <c r="AI218" s="28"/>
      <c r="AJ218" s="28"/>
      <c r="AK218" s="28"/>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t="s">
        <v>14</v>
      </c>
      <c r="BK218" s="27">
        <v>44651.6808564815</v>
      </c>
      <c r="BL218" s="1"/>
    </row>
    <row r="219" spans="1:64" x14ac:dyDescent="0.2">
      <c r="A219" s="1">
        <f t="shared" si="39"/>
        <v>12345</v>
      </c>
      <c r="B219" s="20" t="str">
        <f t="shared" si="46"/>
        <v>https://sv_printurl?email=sv_email&amp;AuthID=sv_auth&amp;Redirect=exportView.aspx&amp;X=sv_xdata&amp;Grid=sv_griddata&amp;Print=sv_org_group_grid@-.Statement@-.@-.@-.@-.@-.@-.@-.@-.0@-.&lt;&gt;@-.@-.like@-.like@-.@-.like@-.like@-.@-.like@-.@-.@-.sv_rrid@-.@-.@-.&amp;SO=Y&amp;RVO=Y&amp;PDFID=Roy Anthony_12345/DT=Print Statement</v>
      </c>
      <c r="C219" s="4" t="str">
        <f t="shared" si="47"/>
        <v>Statement</v>
      </c>
      <c r="D219" s="4" t="str">
        <f t="shared" si="40"/>
        <v>Roy Anthony_12345</v>
      </c>
      <c r="E219" s="20"/>
      <c r="F219" s="15"/>
      <c r="G219" s="4" t="s">
        <v>393</v>
      </c>
      <c r="H219" s="18">
        <f t="shared" si="41"/>
        <v>12345</v>
      </c>
      <c r="I219" s="4">
        <v>12345</v>
      </c>
      <c r="J219" s="6" t="s">
        <v>393</v>
      </c>
      <c r="K219" s="6" t="s">
        <v>45</v>
      </c>
      <c r="L219" s="6" t="s">
        <v>46</v>
      </c>
      <c r="M219" s="6" t="s">
        <v>46</v>
      </c>
      <c r="N219" s="23">
        <v>40673</v>
      </c>
      <c r="O219" s="12">
        <v>250000</v>
      </c>
      <c r="P219" s="4" t="s">
        <v>364</v>
      </c>
      <c r="Q219" s="2" t="s">
        <v>59</v>
      </c>
      <c r="R219" s="7">
        <v>0.06</v>
      </c>
      <c r="S219" s="36">
        <f t="shared" si="48"/>
        <v>15500</v>
      </c>
      <c r="T219" s="36">
        <f t="shared" si="42"/>
        <v>265000</v>
      </c>
      <c r="U219" s="37">
        <f t="shared" si="49"/>
        <v>0.05</v>
      </c>
      <c r="V219" s="38">
        <f t="shared" si="43"/>
        <v>12500</v>
      </c>
      <c r="W219" s="8">
        <v>1</v>
      </c>
      <c r="X219" s="38">
        <f t="shared" si="44"/>
        <v>12500</v>
      </c>
      <c r="Y219" s="39">
        <f t="shared" si="45"/>
        <v>10000</v>
      </c>
      <c r="Z219" s="14"/>
      <c r="AA219" s="30"/>
      <c r="AB219" s="30" t="str">
        <f t="shared" si="50"/>
        <v>;</v>
      </c>
      <c r="AC219" s="30">
        <f>ROW()</f>
        <v>219</v>
      </c>
      <c r="AD219" s="34"/>
      <c r="AE219" s="28"/>
      <c r="AF219" s="28"/>
      <c r="AG219" s="28"/>
      <c r="AH219" s="28"/>
      <c r="AI219" s="28"/>
      <c r="AJ219" s="28"/>
      <c r="AK219" s="28"/>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t="s">
        <v>14</v>
      </c>
      <c r="BK219" s="27">
        <v>44651.6808564815</v>
      </c>
      <c r="BL219" s="1"/>
    </row>
    <row r="220" spans="1:64" x14ac:dyDescent="0.2">
      <c r="A220" s="1">
        <f t="shared" si="39"/>
        <v>4567</v>
      </c>
      <c r="B220" s="20" t="str">
        <f t="shared" si="46"/>
        <v>https://sv_printurl?email=sv_email&amp;AuthID=sv_auth&amp;Redirect=exportView.aspx&amp;X=sv_xdata&amp;Grid=sv_griddata&amp;Print=sv_org_group_grid@-.Statement@-.@-.@-.@-.@-.@-.@-.@-.0@-.&lt;&gt;@-.@-.like@-.like@-.@-.like@-.like@-.@-.like@-.@-.@-.sv_rrid@-.@-.@-.&amp;SO=Y&amp;RVO=Y&amp;PDFID=John Smith_4567/DT=Print Statement</v>
      </c>
      <c r="C220" s="4" t="str">
        <f t="shared" si="47"/>
        <v>Statement</v>
      </c>
      <c r="D220" s="4" t="str">
        <f t="shared" si="40"/>
        <v>John Smith_4567</v>
      </c>
      <c r="E220" s="20"/>
      <c r="F220" s="15"/>
      <c r="G220" s="4" t="s">
        <v>90</v>
      </c>
      <c r="H220" s="18">
        <f t="shared" si="41"/>
        <v>29271</v>
      </c>
      <c r="I220" s="4">
        <v>4567</v>
      </c>
      <c r="J220" s="6" t="s">
        <v>441</v>
      </c>
      <c r="K220" s="6" t="s">
        <v>45</v>
      </c>
      <c r="L220" s="6" t="s">
        <v>46</v>
      </c>
      <c r="M220" s="6" t="s">
        <v>46</v>
      </c>
      <c r="N220" s="23"/>
      <c r="O220" s="12"/>
      <c r="P220" s="4"/>
      <c r="Q220" s="2"/>
      <c r="R220" s="7"/>
      <c r="S220" s="36">
        <f t="shared" si="48"/>
        <v>500</v>
      </c>
      <c r="T220" s="36">
        <f t="shared" si="42"/>
        <v>0</v>
      </c>
      <c r="U220" s="37">
        <f>IF(M220="Y",$Y$4,0)</f>
        <v>0.05</v>
      </c>
      <c r="V220" s="38">
        <f t="shared" si="43"/>
        <v>0</v>
      </c>
      <c r="W220" s="8"/>
      <c r="X220" s="38">
        <f t="shared" si="44"/>
        <v>0</v>
      </c>
      <c r="Y220" s="39">
        <f t="shared" si="45"/>
        <v>0</v>
      </c>
      <c r="Z220" s="14"/>
      <c r="AA220" s="30"/>
      <c r="AB220" s="30" t="str">
        <f t="shared" si="50"/>
        <v>;</v>
      </c>
      <c r="AC220" s="30">
        <f>ROW()</f>
        <v>220</v>
      </c>
      <c r="AD220" s="34"/>
      <c r="AE220" s="28"/>
      <c r="AF220" s="28"/>
      <c r="AG220" s="28"/>
      <c r="AH220" s="28"/>
      <c r="AI220" s="28"/>
      <c r="AJ220" s="28"/>
      <c r="AK220" s="28"/>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t="s">
        <v>14</v>
      </c>
      <c r="BK220" s="27">
        <v>44651.6808564815</v>
      </c>
      <c r="BL220" s="1" t="s">
        <v>442</v>
      </c>
    </row>
  </sheetData>
  <mergeCells count="11">
    <mergeCell ref="A5:E5"/>
    <mergeCell ref="N4:O4"/>
    <mergeCell ref="U4:V4"/>
    <mergeCell ref="N1:O1"/>
    <mergeCell ref="P1:Q1"/>
    <mergeCell ref="R1:T4"/>
    <mergeCell ref="U1:W1"/>
    <mergeCell ref="N2:O2"/>
    <mergeCell ref="U2:V2"/>
    <mergeCell ref="N3:O3"/>
    <mergeCell ref="U3:V3"/>
  </mergeCells>
  <conditionalFormatting sqref="R220">
    <cfRule type="expression" dxfId="6" priority="7">
      <formula>AND(L220&lt;&gt;"Y")</formula>
    </cfRule>
  </conditionalFormatting>
  <conditionalFormatting sqref="R7">
    <cfRule type="expression" dxfId="5" priority="8">
      <formula>AND(L7&lt;&gt;"Y")</formula>
    </cfRule>
  </conditionalFormatting>
  <conditionalFormatting sqref="R8:R219">
    <cfRule type="expression" dxfId="4" priority="9">
      <formula>AND(L8&lt;&gt;"Y")</formula>
    </cfRule>
  </conditionalFormatting>
  <conditionalFormatting sqref="W7:W220">
    <cfRule type="expression" dxfId="3" priority="10">
      <formula>AND(M7&lt;&gt;"Y")</formula>
    </cfRule>
  </conditionalFormatting>
  <conditionalFormatting sqref="Q7:Q220">
    <cfRule type="cellIs" dxfId="2" priority="1" operator="equal">
      <formula>"Exceeds"</formula>
    </cfRule>
    <cfRule type="cellIs" dxfId="1" priority="2" operator="equal">
      <formula>"Meets"</formula>
    </cfRule>
    <cfRule type="cellIs" dxfId="0" priority="3" operator="equal">
      <formula>"Below"</formula>
    </cfRule>
  </conditionalFormatting>
  <dataValidations count="5">
    <dataValidation type="list" allowBlank="1" showErrorMessage="1" errorTitle="Invalid Performance Rating" error="You can select a valid performance rating from the drop down list in the cell." sqref="Q7:Q220" xr:uid="{00000000-0002-0000-0000-000000000000}">
      <formula1>RatingsList</formula1>
    </dataValidation>
    <dataValidation type="list" allowBlank="1" showErrorMessage="1" sqref="G7:G220" xr:uid="{00000000-0002-0000-0000-000003000000}">
      <formula1>ManagerList</formula1>
    </dataValidation>
    <dataValidation type="custom" allowBlank="1" showErrorMessage="1" errorTitle="Invalid Percentage Increase" error="Allowable Ranges:_x000a_Below: 0%_x000a_Meets: 0% - 2.5%_x000a_Exceeds: 0% -6%" sqref="R7:R220" xr:uid="{00000000-0002-0000-0000-000004000000}">
      <formula1>OR(AND(Q7="Exceeds",R7&gt;=0,R7&lt;=0.06),AND(Q7="Meets",R7&gt;=0,R7&lt;=0.025),AND(Q7="Below",R7=0))</formula1>
    </dataValidation>
    <dataValidation type="list" allowBlank="1" showErrorMessage="1" sqref="L7:M220 AA7:AA220 F7:F220" xr:uid="{00000000-0002-0000-0000-000005000000}">
      <formula1>"Y,N"</formula1>
    </dataValidation>
    <dataValidation type="list" allowBlank="1" showErrorMessage="1" sqref="K7:K220" xr:uid="{00000000-0002-0000-0000-00000A000000}">
      <formula1>StatusList</formula1>
    </dataValidation>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workbookViewId="0">
      <selection activeCell="F23" sqref="F23"/>
    </sheetView>
  </sheetViews>
  <sheetFormatPr defaultRowHeight="14.25" x14ac:dyDescent="0.2"/>
  <cols>
    <col min="1" max="1" width="14.625" customWidth="1"/>
    <col min="2" max="2" width="15.5" customWidth="1"/>
    <col min="3" max="4" width="7.125" customWidth="1"/>
    <col min="5" max="5" width="11.375" customWidth="1"/>
    <col min="6" max="6" width="13.625" customWidth="1"/>
    <col min="7" max="9" width="21.75" customWidth="1"/>
    <col min="10" max="10" width="13" bestFit="1" customWidth="1"/>
    <col min="11" max="11" width="8" customWidth="1"/>
  </cols>
  <sheetData>
    <row r="1" spans="1:11" x14ac:dyDescent="0.2">
      <c r="A1" s="3" t="s">
        <v>444</v>
      </c>
      <c r="B1" s="3" t="s">
        <v>445</v>
      </c>
      <c r="C1" s="3" t="s">
        <v>20</v>
      </c>
      <c r="D1" s="3" t="s">
        <v>21</v>
      </c>
      <c r="E1" s="3" t="s">
        <v>443</v>
      </c>
      <c r="F1" s="3" t="s">
        <v>26</v>
      </c>
      <c r="G1" s="20" t="s">
        <v>7</v>
      </c>
      <c r="H1" s="20"/>
      <c r="K1" s="1"/>
    </row>
    <row r="2" spans="1:11" x14ac:dyDescent="0.2">
      <c r="A2" s="20" t="s">
        <v>59</v>
      </c>
      <c r="B2" s="20" t="s">
        <v>53</v>
      </c>
      <c r="C2" s="20" t="s">
        <v>41</v>
      </c>
      <c r="D2" s="20" t="s">
        <v>89</v>
      </c>
      <c r="E2" s="20" t="s">
        <v>446</v>
      </c>
      <c r="F2" s="20" t="s">
        <v>45</v>
      </c>
      <c r="G2" s="20"/>
      <c r="H2" s="20"/>
      <c r="K2" s="1"/>
    </row>
    <row r="3" spans="1:11" x14ac:dyDescent="0.2">
      <c r="A3" s="20" t="s">
        <v>56</v>
      </c>
      <c r="B3" s="20" t="s">
        <v>90</v>
      </c>
      <c r="C3" s="20" t="s">
        <v>96</v>
      </c>
      <c r="D3" s="20" t="s">
        <v>42</v>
      </c>
      <c r="E3" s="20" t="s">
        <v>22</v>
      </c>
      <c r="F3" s="20" t="s">
        <v>67</v>
      </c>
      <c r="G3" s="20"/>
      <c r="H3" s="20"/>
      <c r="K3" s="1"/>
    </row>
    <row r="4" spans="1:11" x14ac:dyDescent="0.2">
      <c r="A4" s="20" t="s">
        <v>48</v>
      </c>
      <c r="B4" s="20" t="s">
        <v>200</v>
      </c>
      <c r="C4" s="20" t="s">
        <v>128</v>
      </c>
      <c r="D4" s="20" t="s">
        <v>129</v>
      </c>
      <c r="E4" s="20" t="s">
        <v>447</v>
      </c>
      <c r="F4" s="20"/>
      <c r="G4" s="20"/>
      <c r="H4" s="20"/>
      <c r="K4" s="1"/>
    </row>
    <row r="5" spans="1:11" x14ac:dyDescent="0.2">
      <c r="A5" s="20" t="s">
        <v>448</v>
      </c>
      <c r="B5" s="20" t="s">
        <v>104</v>
      </c>
      <c r="C5" s="20" t="s">
        <v>85</v>
      </c>
      <c r="D5" s="20" t="s">
        <v>199</v>
      </c>
      <c r="E5" s="20" t="s">
        <v>449</v>
      </c>
      <c r="F5" s="20"/>
      <c r="K5" s="1"/>
    </row>
    <row r="6" spans="1:11" x14ac:dyDescent="0.2">
      <c r="A6" s="20"/>
      <c r="B6" s="20" t="s">
        <v>82</v>
      </c>
      <c r="C6" s="20"/>
      <c r="D6" s="20" t="s">
        <v>214</v>
      </c>
      <c r="E6" s="20" t="s">
        <v>394</v>
      </c>
      <c r="F6" s="20"/>
      <c r="K6" s="1"/>
    </row>
    <row r="7" spans="1:11" x14ac:dyDescent="0.2">
      <c r="A7" s="20"/>
      <c r="B7" s="20" t="s">
        <v>72</v>
      </c>
      <c r="C7" s="20"/>
      <c r="D7" s="20" t="s">
        <v>97</v>
      </c>
      <c r="E7" s="20" t="s">
        <v>450</v>
      </c>
      <c r="F7" s="20"/>
      <c r="K7" s="1"/>
    </row>
    <row r="8" spans="1:11" x14ac:dyDescent="0.2">
      <c r="A8" s="20"/>
      <c r="B8" s="20" t="s">
        <v>215</v>
      </c>
      <c r="C8" s="20"/>
      <c r="D8" s="20" t="s">
        <v>391</v>
      </c>
      <c r="E8" s="20" t="s">
        <v>451</v>
      </c>
      <c r="F8" s="20"/>
      <c r="K8" s="1"/>
    </row>
    <row r="9" spans="1:11" x14ac:dyDescent="0.2">
      <c r="A9" s="20"/>
      <c r="B9" s="20" t="s">
        <v>79</v>
      </c>
      <c r="C9" s="20"/>
      <c r="D9" s="20" t="s">
        <v>69</v>
      </c>
      <c r="E9" s="20" t="s">
        <v>452</v>
      </c>
      <c r="F9" s="20"/>
      <c r="G9" s="20"/>
      <c r="H9" s="20"/>
      <c r="K9" s="1"/>
    </row>
    <row r="10" spans="1:11" x14ac:dyDescent="0.2">
      <c r="A10" s="20"/>
      <c r="B10" s="20" t="s">
        <v>422</v>
      </c>
      <c r="C10" s="20"/>
      <c r="D10" s="20" t="s">
        <v>86</v>
      </c>
      <c r="E10" s="20" t="s">
        <v>453</v>
      </c>
      <c r="F10" s="20"/>
      <c r="G10" s="20"/>
      <c r="H10" s="20"/>
      <c r="K10" s="1"/>
    </row>
    <row r="11" spans="1:11" x14ac:dyDescent="0.2">
      <c r="A11" s="20"/>
      <c r="B11" s="20" t="s">
        <v>130</v>
      </c>
      <c r="C11" s="20"/>
      <c r="D11" s="20" t="s">
        <v>209</v>
      </c>
      <c r="E11" s="20" t="s">
        <v>454</v>
      </c>
      <c r="F11" s="20"/>
      <c r="G11" s="20"/>
      <c r="H11" s="20"/>
      <c r="K11" s="1"/>
    </row>
    <row r="12" spans="1:11" x14ac:dyDescent="0.2">
      <c r="A12" s="20"/>
      <c r="B12" s="20" t="s">
        <v>43</v>
      </c>
      <c r="C12" s="20"/>
      <c r="D12" s="20"/>
      <c r="E12" s="20" t="s">
        <v>455</v>
      </c>
      <c r="F12" s="20"/>
      <c r="G12" s="20"/>
      <c r="H12" s="20"/>
      <c r="K12" s="1"/>
    </row>
    <row r="13" spans="1:11" x14ac:dyDescent="0.2">
      <c r="A13" s="20"/>
      <c r="B13" s="6" t="s">
        <v>297</v>
      </c>
      <c r="C13" s="20"/>
      <c r="D13" s="20"/>
      <c r="E13" s="20" t="s">
        <v>456</v>
      </c>
      <c r="F13" s="20"/>
      <c r="G13" s="20"/>
      <c r="H13" s="20"/>
      <c r="K13" s="1"/>
    </row>
    <row r="14" spans="1:11" x14ac:dyDescent="0.2">
      <c r="A14" s="1"/>
      <c r="B14" s="1" t="s">
        <v>393</v>
      </c>
      <c r="C14" s="1"/>
      <c r="D14" s="1"/>
      <c r="E14" s="1"/>
      <c r="F14" s="1"/>
      <c r="G14" s="1"/>
      <c r="H14" s="1"/>
      <c r="K14" s="1"/>
    </row>
    <row r="15" spans="1:11" x14ac:dyDescent="0.2">
      <c r="A15" s="1"/>
      <c r="B15" s="1"/>
      <c r="C15" s="1"/>
      <c r="D15" s="1"/>
      <c r="E15" s="1"/>
      <c r="F15" s="1"/>
      <c r="G15" s="1"/>
      <c r="H15" s="1"/>
      <c r="K15" s="1"/>
    </row>
    <row r="16" spans="1:11" x14ac:dyDescent="0.2">
      <c r="A16" s="1"/>
      <c r="B16" s="1"/>
      <c r="C16" s="1"/>
      <c r="D16" s="1"/>
      <c r="E16" s="1"/>
      <c r="F16" s="1"/>
      <c r="G16" s="1"/>
      <c r="H16" s="1"/>
      <c r="K16" s="1"/>
    </row>
    <row r="17" spans="1:11" x14ac:dyDescent="0.2">
      <c r="A17" s="1"/>
      <c r="B17" s="1"/>
      <c r="C17" s="1"/>
      <c r="D17" s="1"/>
      <c r="E17" s="1"/>
      <c r="F17" s="1"/>
      <c r="G17" s="1"/>
      <c r="H17" s="1"/>
      <c r="K17" s="1"/>
    </row>
    <row r="18" spans="1:11" x14ac:dyDescent="0.2">
      <c r="A18" s="1"/>
      <c r="B18" s="1"/>
      <c r="C18" s="1"/>
      <c r="D18" s="1"/>
      <c r="E18" s="1"/>
      <c r="F18" s="1"/>
      <c r="G18" s="1"/>
      <c r="H18" s="1"/>
      <c r="K18" s="1"/>
    </row>
    <row r="19" spans="1:11" x14ac:dyDescent="0.2">
      <c r="A19" s="1"/>
      <c r="B19" s="1"/>
      <c r="C19" s="1"/>
      <c r="D19" s="1"/>
      <c r="E19" s="1"/>
      <c r="F19" s="1"/>
      <c r="G19" s="1"/>
      <c r="H19" s="1"/>
      <c r="K19" s="1"/>
    </row>
    <row r="20" spans="1:11" x14ac:dyDescent="0.2">
      <c r="A20" s="1"/>
      <c r="B20" s="1"/>
      <c r="C20" s="1"/>
      <c r="D20" s="1"/>
      <c r="E20" s="1"/>
      <c r="F20" s="1"/>
      <c r="G20" s="1"/>
      <c r="H20" s="1"/>
      <c r="K20" s="1"/>
    </row>
    <row r="21" spans="1:11" x14ac:dyDescent="0.2">
      <c r="A21" s="1"/>
      <c r="B21" s="1"/>
      <c r="C21" s="1"/>
      <c r="D21" s="1"/>
      <c r="E21" s="1"/>
      <c r="F21" s="1"/>
      <c r="G21" s="1"/>
      <c r="H21" s="1"/>
      <c r="K21" s="1"/>
    </row>
    <row r="22" spans="1:11" x14ac:dyDescent="0.2">
      <c r="A22" s="1"/>
      <c r="B22" s="1"/>
      <c r="C22" s="1"/>
      <c r="D22" s="1"/>
      <c r="E22" s="1"/>
      <c r="F22" s="1"/>
      <c r="G22" s="1"/>
      <c r="H22" s="1"/>
      <c r="K22" s="1"/>
    </row>
    <row r="23" spans="1:11" x14ac:dyDescent="0.2">
      <c r="A23" s="1"/>
      <c r="B23" s="1"/>
      <c r="C23" s="1"/>
      <c r="D23" s="1"/>
      <c r="E23" s="1"/>
      <c r="F23" s="1"/>
      <c r="G23" s="1"/>
      <c r="H23" s="1"/>
      <c r="K23" s="1"/>
    </row>
    <row r="24" spans="1:11" x14ac:dyDescent="0.2">
      <c r="A24" s="1"/>
      <c r="B24" s="1"/>
      <c r="C24" s="1"/>
      <c r="D24" s="1"/>
      <c r="E24" s="1"/>
      <c r="F24" s="1"/>
      <c r="G24" s="1"/>
      <c r="H24" s="1"/>
      <c r="K24" s="1"/>
    </row>
    <row r="25" spans="1:11" x14ac:dyDescent="0.2">
      <c r="A25" s="1"/>
      <c r="B25" s="1"/>
      <c r="C25" s="1"/>
      <c r="D25" s="1"/>
      <c r="E25" s="1"/>
      <c r="F25" s="1"/>
      <c r="G25" s="1"/>
      <c r="H25" s="1"/>
      <c r="K25" s="1"/>
    </row>
    <row r="26" spans="1:11" x14ac:dyDescent="0.2">
      <c r="A26" s="1"/>
      <c r="B26" s="1"/>
      <c r="C26" s="1"/>
      <c r="D26" s="1"/>
      <c r="E26" s="1"/>
      <c r="F26" s="1"/>
      <c r="G26" s="1"/>
      <c r="H26" s="1"/>
      <c r="K26" s="1"/>
    </row>
    <row r="27" spans="1:11" x14ac:dyDescent="0.2">
      <c r="A27" s="1"/>
      <c r="B27" s="1"/>
      <c r="C27" s="1"/>
      <c r="D27" s="1"/>
      <c r="E27" s="1"/>
      <c r="F27" s="1"/>
      <c r="G27" s="1"/>
      <c r="H27" s="1"/>
      <c r="K27" s="1"/>
    </row>
    <row r="28" spans="1:11" x14ac:dyDescent="0.2">
      <c r="A28" s="1"/>
      <c r="B28" s="1"/>
      <c r="C28" s="1"/>
      <c r="D28" s="1"/>
      <c r="E28" s="1"/>
      <c r="F28" s="1"/>
      <c r="G28" s="1"/>
      <c r="H28" s="1"/>
      <c r="K28" s="1"/>
    </row>
    <row r="29" spans="1:11" x14ac:dyDescent="0.2">
      <c r="A29" s="1"/>
      <c r="B29" s="1"/>
      <c r="C29" s="1"/>
      <c r="D29" s="1"/>
      <c r="E29" s="1"/>
      <c r="F29" s="1"/>
      <c r="G29" s="1"/>
      <c r="H29" s="1"/>
      <c r="K29" s="1"/>
    </row>
    <row r="30" spans="1:11" x14ac:dyDescent="0.2">
      <c r="A30" s="1"/>
      <c r="B30" s="1"/>
      <c r="C30" s="1"/>
      <c r="D30" s="1"/>
      <c r="E30" s="1"/>
      <c r="F30" s="1"/>
      <c r="G30" s="1"/>
      <c r="H30" s="1"/>
      <c r="K30" s="1"/>
    </row>
    <row r="31" spans="1:11" x14ac:dyDescent="0.2">
      <c r="A31" s="1"/>
      <c r="B31" s="1"/>
      <c r="C31" s="1"/>
      <c r="D31" s="1"/>
      <c r="E31" s="1"/>
      <c r="F31" s="1"/>
      <c r="G31" s="1"/>
      <c r="H31" s="1"/>
      <c r="K31" s="1"/>
    </row>
    <row r="32" spans="1:11" x14ac:dyDescent="0.2">
      <c r="A32" s="1"/>
      <c r="B32" s="1"/>
      <c r="C32" s="1"/>
      <c r="D32" s="1"/>
      <c r="E32" s="1"/>
      <c r="F32" s="1"/>
      <c r="G32" s="1"/>
      <c r="H32" s="1"/>
      <c r="K32" s="1"/>
    </row>
    <row r="33" spans="1:11" x14ac:dyDescent="0.2">
      <c r="A33" s="1"/>
      <c r="B33" s="1"/>
      <c r="C33" s="1"/>
      <c r="D33" s="1"/>
      <c r="E33" s="1"/>
      <c r="F33" s="1"/>
      <c r="G33" s="1"/>
      <c r="H33" s="1"/>
      <c r="K33" s="1"/>
    </row>
    <row r="34" spans="1:11" x14ac:dyDescent="0.2">
      <c r="A34" s="1"/>
      <c r="B34" s="1"/>
      <c r="C34" s="1"/>
      <c r="D34" s="1"/>
      <c r="E34" s="1"/>
      <c r="F34" s="1"/>
      <c r="G34" s="1"/>
      <c r="H34" s="1"/>
      <c r="K34" s="1"/>
    </row>
    <row r="35" spans="1:11" x14ac:dyDescent="0.2">
      <c r="A35" s="1"/>
      <c r="B35" s="1"/>
      <c r="C35" s="1"/>
      <c r="D35" s="1"/>
      <c r="E35" s="1"/>
      <c r="F35" s="1"/>
      <c r="G35" s="1"/>
      <c r="H35" s="1"/>
      <c r="K35" s="1"/>
    </row>
    <row r="36" spans="1:11" x14ac:dyDescent="0.2">
      <c r="A36" s="1"/>
      <c r="B36" s="1"/>
      <c r="C36" s="1"/>
      <c r="D36" s="1"/>
      <c r="E36" s="1"/>
      <c r="F36" s="1"/>
      <c r="G36" s="1"/>
      <c r="H36" s="1"/>
      <c r="K36" s="1"/>
    </row>
    <row r="37" spans="1:11" x14ac:dyDescent="0.2">
      <c r="A37" s="1"/>
      <c r="B37" s="1"/>
      <c r="C37" s="1"/>
      <c r="D37" s="1"/>
      <c r="E37" s="1"/>
      <c r="F37" s="1"/>
      <c r="G37" s="1"/>
      <c r="H37" s="1"/>
      <c r="K37" s="1"/>
    </row>
    <row r="38" spans="1:11" x14ac:dyDescent="0.2">
      <c r="A38" s="1"/>
      <c r="B38" s="1"/>
      <c r="C38" s="1"/>
      <c r="D38" s="1"/>
      <c r="E38" s="1"/>
      <c r="F38" s="1"/>
      <c r="G38" s="1"/>
      <c r="H38" s="1"/>
      <c r="K38" s="1"/>
    </row>
    <row r="39" spans="1:11" x14ac:dyDescent="0.2">
      <c r="A39" s="1"/>
      <c r="B39" s="1"/>
      <c r="C39" s="1"/>
      <c r="D39" s="1"/>
      <c r="E39" s="1"/>
      <c r="F39" s="1"/>
      <c r="G39" s="1"/>
      <c r="H39" s="1"/>
      <c r="K39" s="1"/>
    </row>
    <row r="40" spans="1:11" x14ac:dyDescent="0.2">
      <c r="A40" s="1"/>
      <c r="B40" s="1"/>
      <c r="C40" s="1"/>
      <c r="D40" s="1"/>
      <c r="E40" s="1"/>
      <c r="F40" s="1"/>
      <c r="G40" s="1"/>
      <c r="H40" s="1"/>
      <c r="K40" s="1"/>
    </row>
    <row r="41" spans="1:11" x14ac:dyDescent="0.2">
      <c r="A41" s="1"/>
      <c r="B41" s="1"/>
      <c r="C41" s="1"/>
      <c r="D41" s="1"/>
      <c r="E41" s="1"/>
      <c r="F41" s="1"/>
      <c r="G41" s="1"/>
      <c r="H41" s="1"/>
      <c r="K41" s="1"/>
    </row>
    <row r="42" spans="1:11" x14ac:dyDescent="0.2">
      <c r="A42" s="1"/>
      <c r="B42" s="1"/>
      <c r="C42" s="1"/>
      <c r="D42" s="1"/>
      <c r="E42" s="1"/>
      <c r="F42" s="1"/>
      <c r="G42" s="1"/>
      <c r="H42" s="1"/>
      <c r="K42" s="1"/>
    </row>
    <row r="43" spans="1:11" x14ac:dyDescent="0.2">
      <c r="A43" s="1"/>
      <c r="B43" s="1"/>
      <c r="C43" s="1"/>
      <c r="D43" s="1"/>
      <c r="E43" s="1"/>
      <c r="F43" s="1"/>
      <c r="G43" s="1"/>
      <c r="H43" s="1"/>
      <c r="K43" s="1"/>
    </row>
    <row r="44" spans="1:11" x14ac:dyDescent="0.2">
      <c r="A44" s="1"/>
      <c r="B44" s="1"/>
      <c r="C44" s="1"/>
      <c r="D44" s="1"/>
      <c r="E44" s="1"/>
      <c r="F44" s="1"/>
      <c r="G44" s="1"/>
      <c r="H44" s="1"/>
      <c r="K44" s="1"/>
    </row>
    <row r="45" spans="1:11" x14ac:dyDescent="0.2">
      <c r="A45" s="1"/>
      <c r="B45" s="1"/>
      <c r="C45" s="1"/>
      <c r="D45" s="1"/>
      <c r="E45" s="1"/>
      <c r="F45" s="1"/>
      <c r="G45" s="1"/>
      <c r="H45" s="1"/>
      <c r="K45" s="1"/>
    </row>
    <row r="46" spans="1:11" x14ac:dyDescent="0.2">
      <c r="A46" s="1"/>
      <c r="B46" s="1"/>
      <c r="C46" s="1"/>
      <c r="D46" s="1"/>
      <c r="E46" s="1"/>
      <c r="F46" s="1"/>
      <c r="G46" s="1"/>
      <c r="H46" s="1"/>
      <c r="K46" s="1"/>
    </row>
    <row r="47" spans="1:11" x14ac:dyDescent="0.2">
      <c r="A47" s="1"/>
      <c r="B47" s="1"/>
      <c r="C47" s="1"/>
      <c r="D47" s="1"/>
      <c r="E47" s="1"/>
      <c r="F47" s="1"/>
      <c r="G47" s="1"/>
      <c r="H47" s="1"/>
      <c r="K47" s="1"/>
    </row>
    <row r="48" spans="1:11" x14ac:dyDescent="0.2">
      <c r="A48" s="1"/>
      <c r="B48" s="1"/>
      <c r="C48" s="1"/>
      <c r="D48" s="1"/>
      <c r="E48" s="1"/>
      <c r="F48" s="1"/>
      <c r="G48" s="1"/>
      <c r="H48" s="1"/>
      <c r="K48" s="1"/>
    </row>
    <row r="49" spans="1:11" x14ac:dyDescent="0.2">
      <c r="A49" s="1"/>
      <c r="B49" s="1"/>
      <c r="C49" s="1"/>
      <c r="D49" s="1"/>
      <c r="E49" s="1"/>
      <c r="F49" s="1"/>
      <c r="G49" s="1"/>
      <c r="H49" s="1"/>
      <c r="K49" s="1"/>
    </row>
    <row r="50" spans="1:11" x14ac:dyDescent="0.2">
      <c r="A50" s="1"/>
      <c r="B50" s="1"/>
      <c r="C50" s="1"/>
      <c r="D50" s="1"/>
      <c r="E50" s="1"/>
      <c r="F50" s="1"/>
      <c r="G50" s="1"/>
      <c r="H50" s="1"/>
      <c r="K5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MeritBonus</vt:lpstr>
      <vt:lpstr>Data</vt:lpstr>
      <vt:lpstr>DepartmentName</vt:lpstr>
      <vt:lpstr>LocationList</vt:lpstr>
      <vt:lpstr>ManagerList</vt:lpstr>
      <vt:lpstr>PositionList</vt:lpstr>
      <vt:lpstr>RatingsList</vt:lpstr>
      <vt:lpstr>RegionList</vt:lpstr>
      <vt:lpstr>ssDepList</vt:lpstr>
      <vt:lpstr>StatusList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 Reester</dc:creator>
  <cp:lastModifiedBy>Kara Reester</cp:lastModifiedBy>
  <dcterms:created xsi:type="dcterms:W3CDTF">2022-07-07T19:33:07Z</dcterms:created>
  <dcterms:modified xsi:type="dcterms:W3CDTF">2022-09-05T17:07:10Z</dcterms:modified>
</cp:coreProperties>
</file>